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activeTab="5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  <definedName name="_xlnm.Print_Area" localSheetId="10">'ANEXO 30 INC. C'!$A$1:$K$46</definedName>
  </definedNames>
  <calcPr fullCalcOnLoad="1"/>
</workbook>
</file>

<file path=xl/sharedStrings.xml><?xml version="1.0" encoding="utf-8"?>
<sst xmlns="http://schemas.openxmlformats.org/spreadsheetml/2006/main" count="304" uniqueCount="183">
  <si>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</si>
  <si>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</si>
  <si>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</si>
  <si>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</si>
  <si>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</si>
  <si>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</si>
  <si>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</si>
  <si>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</si>
  <si>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</si>
  <si>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</si>
  <si>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</si>
  <si>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</si>
  <si>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</si>
  <si>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</si>
  <si>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</si>
  <si>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</si>
  <si>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</si>
  <si>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</si>
  <si>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</si>
  <si>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</si>
  <si>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</si>
  <si>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</si>
  <si>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</si>
  <si>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</si>
  <si>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</si>
  <si>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</si>
  <si>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</si>
  <si>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</si>
  <si>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</si>
  <si>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</si>
  <si>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</si>
  <si>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</si>
  <si>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</si>
  <si>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</si>
  <si>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</si>
  <si>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</si>
  <si>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</si>
  <si>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</si>
  <si>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</si>
  <si>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</si>
  <si>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</si>
  <si>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</si>
  <si>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</si>
  <si>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</si>
  <si>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</si>
  <si>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</si>
  <si>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</si>
  <si>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</si>
  <si>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</si>
  <si>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</si>
  <si>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</si>
  <si>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</si>
  <si>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</si>
  <si>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</si>
  <si>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</si>
  <si>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</si>
  <si>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</si>
  <si>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</si>
  <si>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</si>
  <si>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</si>
  <si>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</si>
  <si>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</si>
  <si>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</si>
  <si>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</si>
  <si>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</si>
  <si>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</si>
  <si>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</si>
  <si>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</si>
  <si>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</si>
  <si>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</si>
  <si>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</si>
  <si>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</si>
  <si>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</si>
  <si>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</si>
  <si>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</si>
  <si>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</si>
  <si>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</si>
  <si>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</si>
  <si>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</si>
  <si>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</si>
  <si>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</si>
  <si>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</si>
  <si>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</si>
  <si>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</si>
  <si>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</si>
  <si>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</si>
  <si>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</si>
  <si>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</si>
  <si>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</si>
  <si>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</si>
  <si>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</si>
  <si>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</si>
  <si>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</si>
  <si>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</si>
  <si>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</si>
  <si>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</si>
  <si>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</si>
  <si>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</si>
  <si>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</si>
  <si>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</si>
  <si>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</si>
  <si>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</si>
  <si>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</si>
  <si>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</si>
  <si>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</si>
  <si>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</si>
  <si>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</si>
  <si>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</si>
  <si>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</si>
  <si>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</si>
  <si>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</si>
  <si>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</si>
  <si>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</si>
  <si>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</si>
  <si>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</si>
  <si>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</si>
  <si>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</si>
  <si>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</si>
  <si>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</si>
  <si>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</si>
  <si>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</si>
  <si>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</si>
  <si>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</si>
  <si>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</si>
  <si>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</si>
  <si>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</si>
  <si>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</si>
  <si>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</si>
  <si>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</si>
  <si>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</si>
  <si>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</si>
  <si>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</si>
  <si>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</si>
  <si>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</si>
  <si>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</si>
  <si>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</si>
  <si>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</si>
  <si>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</si>
  <si>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</si>
  <si>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</si>
  <si>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</si>
  <si>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</si>
  <si>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</si>
  <si>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</si>
  <si>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</si>
  <si>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</si>
  <si>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</si>
  <si>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</si>
  <si>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</si>
  <si>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</si>
  <si>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</si>
  <si>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</si>
  <si>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</si>
  <si>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</si>
  <si>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</si>
  <si>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</si>
  <si>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</si>
  <si>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</si>
  <si>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</si>
  <si>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</si>
  <si>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</si>
  <si>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</si>
  <si>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</si>
  <si>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</si>
  <si>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</si>
  <si>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</si>
  <si>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</si>
  <si>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</si>
  <si>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</si>
  <si>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</si>
  <si>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</si>
  <si>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</si>
  <si>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</si>
  <si>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</si>
  <si>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 xml:space="preserve">2) GASTOS DE CAPITAL: la diferencia responde a adquisiciones que se postergan a los trimestres posteriores, como es la adquisi- </t>
  </si>
  <si>
    <t xml:space="preserve">                                        ción equipamiento para los inmuebles de la Honorable Cámara de Diputados,y se ejecutarán en su momento,             </t>
  </si>
  <si>
    <t xml:space="preserve">                         </t>
  </si>
  <si>
    <t>EJERCICIO: 2013</t>
  </si>
  <si>
    <t>EJERCICIO:  2.013</t>
  </si>
  <si>
    <t>al presupuesto votado.</t>
  </si>
  <si>
    <t xml:space="preserve">1) GASTOS EN PERSONAL: se ajustará el desvío en la medida que  en SIDICO se reflejen  las partidas presupuestarias de acuerdo </t>
  </si>
  <si>
    <t xml:space="preserve">            por lo que se corrigen de esa forma los desvíos. También se ajustarán los desvíos cuando en SIDICO se </t>
  </si>
  <si>
    <t xml:space="preserve">           reflejen las partidas presupuestarias de acuerdo al presupuesto votado.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</si>
</sst>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5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3" applyBorder="1">
      <alignment/>
      <protection/>
    </xf>
    <xf numFmtId="49" fontId="5" fillId="0" borderId="0" xfId="53" applyNumberFormat="1" applyFont="1" applyBorder="1">
      <alignment/>
      <protection/>
    </xf>
    <xf numFmtId="0" fontId="5" fillId="0" borderId="0" xfId="53" applyFont="1" applyBorder="1" applyAlignment="1">
      <alignment horizontal="left"/>
      <protection/>
    </xf>
    <xf numFmtId="0" fontId="4" fillId="0" borderId="0" xfId="53" applyBorder="1" applyAlignment="1">
      <alignment horizontal="right"/>
      <protection/>
    </xf>
    <xf numFmtId="0" fontId="4" fillId="0" borderId="13" xfId="53" applyBorder="1">
      <alignment/>
      <protection/>
    </xf>
    <xf numFmtId="0" fontId="5" fillId="0" borderId="13" xfId="53" applyFont="1" applyBorder="1">
      <alignment/>
      <protection/>
    </xf>
    <xf numFmtId="0" fontId="4" fillId="0" borderId="0" xfId="53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3" applyAlignment="1">
      <alignment horizontal="center"/>
      <protection/>
    </xf>
    <xf numFmtId="0" fontId="4" fillId="0" borderId="0" xfId="53">
      <alignment/>
      <protection/>
    </xf>
    <xf numFmtId="0" fontId="5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0" xfId="53" applyBorder="1" applyAlignment="1">
      <alignment horizontal="left"/>
      <protection/>
    </xf>
    <xf numFmtId="0" fontId="5" fillId="0" borderId="0" xfId="53" applyFont="1" applyBorder="1">
      <alignment/>
      <protection/>
    </xf>
    <xf numFmtId="0" fontId="4" fillId="0" borderId="14" xfId="53" applyBorder="1" applyAlignment="1">
      <alignment horizontal="center"/>
      <protection/>
    </xf>
    <xf numFmtId="0" fontId="4" fillId="0" borderId="15" xfId="53" applyBorder="1" applyAlignment="1">
      <alignment horizontal="center"/>
      <protection/>
    </xf>
    <xf numFmtId="0" fontId="4" fillId="0" borderId="15" xfId="53" applyBorder="1" applyAlignment="1">
      <alignment horizontal="center" vertical="center"/>
      <protection/>
    </xf>
    <xf numFmtId="0" fontId="4" fillId="0" borderId="16" xfId="53" applyBorder="1" applyAlignment="1">
      <alignment horizontal="center"/>
      <protection/>
    </xf>
    <xf numFmtId="0" fontId="4" fillId="0" borderId="0" xfId="53" applyBorder="1" applyAlignment="1">
      <alignment horizontal="center" vertical="center"/>
      <protection/>
    </xf>
    <xf numFmtId="0" fontId="4" fillId="0" borderId="17" xfId="53" applyBorder="1" applyAlignment="1">
      <alignment horizontal="center"/>
      <protection/>
    </xf>
    <xf numFmtId="0" fontId="4" fillId="0" borderId="18" xfId="53" applyBorder="1" applyAlignment="1">
      <alignment horizontal="center"/>
      <protection/>
    </xf>
    <xf numFmtId="0" fontId="4" fillId="0" borderId="18" xfId="53" applyBorder="1" applyAlignment="1">
      <alignment horizontal="center" vertical="center"/>
      <protection/>
    </xf>
    <xf numFmtId="4" fontId="4" fillId="0" borderId="0" xfId="53" applyNumberFormat="1" applyBorder="1">
      <alignment/>
      <protection/>
    </xf>
    <xf numFmtId="4" fontId="4" fillId="0" borderId="19" xfId="53" applyNumberFormat="1" applyBorder="1">
      <alignment/>
      <protection/>
    </xf>
    <xf numFmtId="4" fontId="4" fillId="0" borderId="0" xfId="53" applyNumberFormat="1" applyBorder="1" applyAlignment="1">
      <alignment horizontal="right"/>
      <protection/>
    </xf>
    <xf numFmtId="4" fontId="4" fillId="0" borderId="19" xfId="53" applyNumberFormat="1" applyBorder="1" applyAlignment="1">
      <alignment horizontal="right"/>
      <protection/>
    </xf>
    <xf numFmtId="0" fontId="4" fillId="0" borderId="17" xfId="53" applyBorder="1" applyAlignment="1">
      <alignment horizontal="center" vertical="center"/>
      <protection/>
    </xf>
    <xf numFmtId="4" fontId="4" fillId="0" borderId="18" xfId="53" applyNumberFormat="1" applyBorder="1" applyAlignment="1">
      <alignment vertical="center"/>
      <protection/>
    </xf>
    <xf numFmtId="4" fontId="4" fillId="0" borderId="20" xfId="53" applyNumberFormat="1" applyBorder="1" applyAlignment="1">
      <alignment vertical="center"/>
      <protection/>
    </xf>
    <xf numFmtId="0" fontId="4" fillId="0" borderId="0" xfId="53" applyAlignment="1">
      <alignment vertic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53" applyFont="1" applyBorder="1" applyAlignment="1">
      <alignment horizontal="left"/>
      <protection/>
    </xf>
    <xf numFmtId="1" fontId="4" fillId="0" borderId="0" xfId="53" applyNumberFormat="1" applyFont="1">
      <alignment/>
      <protection/>
    </xf>
    <xf numFmtId="0" fontId="2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vertical="center"/>
      <protection/>
    </xf>
    <xf numFmtId="0" fontId="9" fillId="0" borderId="0" xfId="53" applyFont="1">
      <alignment/>
      <protection/>
    </xf>
    <xf numFmtId="2" fontId="4" fillId="0" borderId="0" xfId="53" applyNumberForma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28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30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14" xfId="53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5" xfId="53" applyFont="1" applyBorder="1" applyAlignment="1">
      <alignment horizontal="center" vertical="center"/>
      <protection/>
    </xf>
    <xf numFmtId="0" fontId="17" fillId="0" borderId="34" xfId="53" applyFont="1" applyBorder="1" applyAlignment="1">
      <alignment horizontal="center"/>
      <protection/>
    </xf>
    <xf numFmtId="0" fontId="17" fillId="0" borderId="34" xfId="53" applyFont="1" applyBorder="1" applyAlignment="1">
      <alignment horizontal="center" vertic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 vertical="center"/>
      <protection/>
    </xf>
    <xf numFmtId="0" fontId="17" fillId="0" borderId="35" xfId="53" applyFont="1" applyBorder="1" applyAlignment="1">
      <alignment horizontal="center" vertical="center"/>
      <protection/>
    </xf>
    <xf numFmtId="0" fontId="17" fillId="0" borderId="35" xfId="53" applyFont="1" applyBorder="1">
      <alignment/>
      <protection/>
    </xf>
    <xf numFmtId="0" fontId="17" fillId="0" borderId="0" xfId="53" applyFont="1" applyBorder="1">
      <alignment/>
      <protection/>
    </xf>
    <xf numFmtId="0" fontId="17" fillId="0" borderId="11" xfId="53" applyFont="1" applyBorder="1">
      <alignment/>
      <protection/>
    </xf>
    <xf numFmtId="0" fontId="18" fillId="0" borderId="0" xfId="53" applyFont="1" applyBorder="1" applyAlignment="1">
      <alignment horizontal="center"/>
      <protection/>
    </xf>
    <xf numFmtId="4" fontId="17" fillId="0" borderId="0" xfId="53" applyNumberFormat="1" applyFont="1" applyBorder="1">
      <alignment/>
      <protection/>
    </xf>
    <xf numFmtId="4" fontId="17" fillId="0" borderId="19" xfId="53" applyNumberFormat="1" applyFont="1" applyBorder="1">
      <alignment/>
      <protection/>
    </xf>
    <xf numFmtId="4" fontId="17" fillId="0" borderId="11" xfId="53" applyNumberFormat="1" applyFont="1" applyBorder="1">
      <alignment/>
      <protection/>
    </xf>
    <xf numFmtId="0" fontId="17" fillId="0" borderId="11" xfId="53" applyFont="1" applyBorder="1" applyAlignment="1">
      <alignment horizontal="center"/>
      <protection/>
    </xf>
    <xf numFmtId="0" fontId="17" fillId="0" borderId="0" xfId="53" applyFont="1" applyBorder="1" applyAlignment="1">
      <alignment horizontal="left"/>
      <protection/>
    </xf>
    <xf numFmtId="4" fontId="17" fillId="0" borderId="35" xfId="53" applyNumberFormat="1" applyFont="1" applyBorder="1">
      <alignment/>
      <protection/>
    </xf>
    <xf numFmtId="4" fontId="17" fillId="0" borderId="0" xfId="53" applyNumberFormat="1" applyFont="1" applyBorder="1" applyAlignment="1">
      <alignment horizontal="right"/>
      <protection/>
    </xf>
    <xf numFmtId="4" fontId="17" fillId="0" borderId="19" xfId="53" applyNumberFormat="1" applyFont="1" applyBorder="1" applyAlignment="1">
      <alignment horizontal="right"/>
      <protection/>
    </xf>
    <xf numFmtId="4" fontId="17" fillId="0" borderId="11" xfId="53" applyNumberFormat="1" applyFont="1" applyBorder="1" applyAlignment="1">
      <alignment horizontal="right"/>
      <protection/>
    </xf>
    <xf numFmtId="0" fontId="17" fillId="0" borderId="17" xfId="53" applyFont="1" applyBorder="1" applyAlignment="1">
      <alignment horizontal="center" vertical="center"/>
      <protection/>
    </xf>
    <xf numFmtId="0" fontId="18" fillId="0" borderId="18" xfId="53" applyFont="1" applyBorder="1" applyAlignment="1">
      <alignment horizontal="center" vertical="center"/>
      <protection/>
    </xf>
    <xf numFmtId="0" fontId="17" fillId="0" borderId="18" xfId="53" applyFont="1" applyBorder="1" applyAlignment="1">
      <alignment vertical="center"/>
      <protection/>
    </xf>
    <xf numFmtId="4" fontId="17" fillId="0" borderId="18" xfId="53" applyNumberFormat="1" applyFont="1" applyBorder="1" applyAlignment="1">
      <alignment vertical="center"/>
      <protection/>
    </xf>
    <xf numFmtId="4" fontId="17" fillId="0" borderId="20" xfId="53" applyNumberFormat="1" applyFont="1" applyBorder="1" applyAlignment="1">
      <alignment vertical="center"/>
      <protection/>
    </xf>
    <xf numFmtId="4" fontId="17" fillId="0" borderId="35" xfId="53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36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4" fillId="0" borderId="39" xfId="53" applyBorder="1">
      <alignment/>
      <protection/>
    </xf>
    <xf numFmtId="0" fontId="17" fillId="0" borderId="40" xfId="53" applyFont="1" applyBorder="1" applyAlignment="1">
      <alignment horizontal="center"/>
      <protection/>
    </xf>
    <xf numFmtId="0" fontId="17" fillId="0" borderId="40" xfId="53" applyFont="1" applyBorder="1" applyAlignment="1">
      <alignment horizontal="center" vertical="center"/>
      <protection/>
    </xf>
    <xf numFmtId="0" fontId="0" fillId="0" borderId="41" xfId="0" applyBorder="1" applyAlignment="1">
      <alignment/>
    </xf>
    <xf numFmtId="0" fontId="17" fillId="0" borderId="40" xfId="53" applyFont="1" applyBorder="1" applyAlignment="1">
      <alignment horizontal="left" vertical="center"/>
      <protection/>
    </xf>
    <xf numFmtId="0" fontId="18" fillId="0" borderId="40" xfId="53" applyFont="1" applyBorder="1" applyAlignment="1">
      <alignment horizontal="center"/>
      <protection/>
    </xf>
    <xf numFmtId="0" fontId="17" fillId="0" borderId="40" xfId="53" applyFont="1" applyBorder="1" applyAlignment="1">
      <alignment horizontal="left"/>
      <protection/>
    </xf>
    <xf numFmtId="4" fontId="17" fillId="0" borderId="40" xfId="53" applyNumberFormat="1" applyFont="1" applyBorder="1">
      <alignment/>
      <protection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17" fillId="0" borderId="44" xfId="53" applyFont="1" applyBorder="1" applyAlignment="1">
      <alignment/>
      <protection/>
    </xf>
    <xf numFmtId="0" fontId="17" fillId="0" borderId="32" xfId="53" applyFont="1" applyBorder="1" applyAlignment="1">
      <alignment horizontal="center" vertical="center"/>
      <protection/>
    </xf>
    <xf numFmtId="0" fontId="17" fillId="0" borderId="32" xfId="53" applyFont="1" applyBorder="1" applyAlignment="1">
      <alignment horizontal="center"/>
      <protection/>
    </xf>
    <xf numFmtId="0" fontId="17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/>
    </xf>
    <xf numFmtId="0" fontId="17" fillId="0" borderId="40" xfId="0" applyFont="1" applyBorder="1" applyAlignment="1">
      <alignment/>
    </xf>
    <xf numFmtId="0" fontId="4" fillId="0" borderId="48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0" borderId="49" xfId="0" applyNumberForma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11" fillId="0" borderId="0" xfId="0" applyNumberFormat="1" applyFont="1" applyAlignment="1">
      <alignment/>
    </xf>
    <xf numFmtId="4" fontId="6" fillId="0" borderId="0" xfId="53" applyNumberFormat="1" applyFont="1">
      <alignment/>
      <protection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52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0" fillId="0" borderId="55" xfId="0" applyNumberFormat="1" applyBorder="1" applyAlignment="1">
      <alignment/>
    </xf>
    <xf numFmtId="4" fontId="3" fillId="0" borderId="56" xfId="0" applyNumberFormat="1" applyFont="1" applyBorder="1" applyAlignment="1">
      <alignment/>
    </xf>
    <xf numFmtId="4" fontId="0" fillId="0" borderId="57" xfId="0" applyNumberFormat="1" applyBorder="1" applyAlignment="1">
      <alignment/>
    </xf>
    <xf numFmtId="4" fontId="2" fillId="0" borderId="13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4" fillId="0" borderId="0" xfId="53" applyNumberFormat="1" applyAlignment="1">
      <alignment horizontal="center"/>
      <protection/>
    </xf>
    <xf numFmtId="4" fontId="4" fillId="0" borderId="0" xfId="53" applyNumberFormat="1">
      <alignment/>
      <protection/>
    </xf>
    <xf numFmtId="4" fontId="5" fillId="0" borderId="0" xfId="53" applyNumberFormat="1" applyFont="1" applyBorder="1">
      <alignment/>
      <protection/>
    </xf>
    <xf numFmtId="4" fontId="4" fillId="0" borderId="34" xfId="53" applyNumberFormat="1" applyBorder="1" applyAlignment="1">
      <alignment horizontal="center"/>
      <protection/>
    </xf>
    <xf numFmtId="4" fontId="4" fillId="0" borderId="15" xfId="53" applyNumberFormat="1" applyBorder="1" applyAlignment="1">
      <alignment horizontal="center"/>
      <protection/>
    </xf>
    <xf numFmtId="4" fontId="4" fillId="0" borderId="34" xfId="53" applyNumberFormat="1" applyBorder="1" applyAlignment="1">
      <alignment horizontal="center" vertical="center"/>
      <protection/>
    </xf>
    <xf numFmtId="4" fontId="4" fillId="0" borderId="34" xfId="53" applyNumberFormat="1" applyFont="1" applyBorder="1" applyAlignment="1">
      <alignment horizont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/>
      <protection/>
    </xf>
    <xf numFmtId="4" fontId="4" fillId="0" borderId="35" xfId="53" applyNumberFormat="1" applyBorder="1" applyAlignment="1">
      <alignment horizontal="center" vertical="center"/>
      <protection/>
    </xf>
    <xf numFmtId="4" fontId="4" fillId="0" borderId="18" xfId="53" applyNumberFormat="1" applyBorder="1" applyAlignment="1">
      <alignment horizontal="center"/>
      <protection/>
    </xf>
    <xf numFmtId="4" fontId="4" fillId="0" borderId="35" xfId="53" applyNumberFormat="1" applyBorder="1">
      <alignment/>
      <protection/>
    </xf>
    <xf numFmtId="4" fontId="4" fillId="0" borderId="35" xfId="53" applyNumberFormat="1" applyFont="1" applyBorder="1" applyAlignment="1">
      <alignment horizontal="center"/>
      <protection/>
    </xf>
    <xf numFmtId="4" fontId="4" fillId="0" borderId="11" xfId="53" applyNumberFormat="1" applyBorder="1">
      <alignment/>
      <protection/>
    </xf>
    <xf numFmtId="4" fontId="4" fillId="0" borderId="11" xfId="53" applyNumberFormat="1" applyBorder="1" applyAlignment="1">
      <alignment horizontal="right"/>
      <protection/>
    </xf>
    <xf numFmtId="4" fontId="4" fillId="0" borderId="35" xfId="53" applyNumberFormat="1" applyBorder="1" applyAlignment="1">
      <alignment horizontal="right"/>
      <protection/>
    </xf>
    <xf numFmtId="4" fontId="4" fillId="0" borderId="34" xfId="53" applyNumberFormat="1" applyBorder="1">
      <alignment/>
      <protection/>
    </xf>
    <xf numFmtId="4" fontId="4" fillId="0" borderId="35" xfId="53" applyNumberFormat="1" applyBorder="1" applyAlignment="1">
      <alignment vertical="center"/>
      <protection/>
    </xf>
    <xf numFmtId="4" fontId="9" fillId="0" borderId="0" xfId="53" applyNumberFormat="1" applyFont="1">
      <alignment/>
      <protection/>
    </xf>
    <xf numFmtId="4" fontId="4" fillId="0" borderId="0" xfId="53" applyNumberFormat="1" applyFont="1" applyBorder="1">
      <alignment/>
      <protection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16" fillId="0" borderId="52" xfId="0" applyNumberFormat="1" applyFont="1" applyBorder="1" applyAlignment="1">
      <alignment horizontal="right"/>
    </xf>
    <xf numFmtId="4" fontId="16" fillId="0" borderId="53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20" fillId="0" borderId="40" xfId="53" applyNumberFormat="1" applyFont="1" applyBorder="1">
      <alignment/>
      <protection/>
    </xf>
    <xf numFmtId="0" fontId="20" fillId="0" borderId="32" xfId="53" applyFont="1" applyBorder="1" applyAlignment="1">
      <alignment horizontal="center"/>
      <protection/>
    </xf>
    <xf numFmtId="0" fontId="20" fillId="0" borderId="44" xfId="53" applyFont="1" applyBorder="1" applyAlignment="1">
      <alignment/>
      <protection/>
    </xf>
    <xf numFmtId="0" fontId="17" fillId="0" borderId="44" xfId="53" applyFont="1" applyBorder="1" applyAlignment="1">
      <alignment horizontal="left"/>
      <protection/>
    </xf>
    <xf numFmtId="4" fontId="3" fillId="0" borderId="58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center"/>
    </xf>
    <xf numFmtId="4" fontId="3" fillId="0" borderId="65" xfId="0" applyNumberFormat="1" applyFont="1" applyFill="1" applyBorder="1" applyAlignment="1">
      <alignment horizontal="center"/>
    </xf>
    <xf numFmtId="4" fontId="3" fillId="0" borderId="54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" fontId="3" fillId="0" borderId="66" xfId="0" applyNumberFormat="1" applyFont="1" applyFill="1" applyBorder="1" applyAlignment="1">
      <alignment horizontal="right"/>
    </xf>
    <xf numFmtId="4" fontId="3" fillId="0" borderId="67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49" fontId="3" fillId="0" borderId="68" xfId="0" applyNumberFormat="1" applyFont="1" applyFill="1" applyBorder="1" applyAlignment="1">
      <alignment horizontal="center"/>
    </xf>
    <xf numFmtId="4" fontId="3" fillId="0" borderId="69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6" fillId="0" borderId="0" xfId="53" applyFont="1" applyFill="1" applyAlignment="1">
      <alignment horizontal="center"/>
      <protection/>
    </xf>
    <xf numFmtId="4" fontId="7" fillId="0" borderId="0" xfId="53" applyNumberFormat="1" applyFont="1" applyFill="1" applyAlignment="1">
      <alignment horizontal="center"/>
      <protection/>
    </xf>
    <xf numFmtId="4" fontId="6" fillId="0" borderId="0" xfId="53" applyNumberFormat="1" applyFont="1" applyFill="1" applyAlignment="1">
      <alignment/>
      <protection/>
    </xf>
    <xf numFmtId="4" fontId="8" fillId="0" borderId="0" xfId="53" applyNumberFormat="1" applyFont="1" applyFill="1" applyAlignment="1">
      <alignment horizontal="center"/>
      <protection/>
    </xf>
    <xf numFmtId="4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70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17" fillId="0" borderId="32" xfId="0" applyFont="1" applyBorder="1" applyAlignment="1">
      <alignment/>
    </xf>
    <xf numFmtId="0" fontId="1" fillId="0" borderId="0" xfId="53" applyFont="1" applyAlignment="1">
      <alignment horizontal="center"/>
      <protection/>
    </xf>
    <xf numFmtId="0" fontId="4" fillId="0" borderId="0" xfId="53" applyAlignment="1">
      <alignment horizontal="center"/>
      <protection/>
    </xf>
    <xf numFmtId="0" fontId="2" fillId="0" borderId="0" xfId="53" applyFont="1" applyAlignment="1">
      <alignment/>
      <protection/>
    </xf>
    <xf numFmtId="0" fontId="4" fillId="0" borderId="0" xfId="53" applyAlignment="1">
      <alignment/>
      <protection/>
    </xf>
    <xf numFmtId="4" fontId="8" fillId="0" borderId="0" xfId="53" applyNumberFormat="1" applyFont="1" applyAlignment="1">
      <alignment horizontal="center"/>
      <protection/>
    </xf>
    <xf numFmtId="4" fontId="6" fillId="0" borderId="0" xfId="53" applyNumberFormat="1" applyFont="1" applyAlignment="1">
      <alignment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4" fontId="7" fillId="0" borderId="0" xfId="53" applyNumberFormat="1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4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8" fillId="0" borderId="0" xfId="53" applyNumberFormat="1" applyFont="1" applyFill="1" applyAlignment="1">
      <alignment horizontal="center"/>
      <protection/>
    </xf>
    <xf numFmtId="4" fontId="0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6" fillId="0" borderId="0" xfId="53" applyNumberFormat="1" applyFont="1" applyFill="1" applyAlignment="1">
      <alignment/>
      <protection/>
    </xf>
    <xf numFmtId="4" fontId="7" fillId="0" borderId="0" xfId="53" applyNumberFormat="1" applyFont="1" applyFill="1" applyAlignment="1">
      <alignment horizontal="center"/>
      <protection/>
    </xf>
    <xf numFmtId="4" fontId="3" fillId="0" borderId="13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49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7" fillId="0" borderId="40" xfId="53" applyFont="1" applyBorder="1" applyAlignment="1">
      <alignment horizontal="center"/>
      <protection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11" xfId="0" applyNumberFormat="1" applyFont="1" applyBorder="1" applyAlignment="1">
      <alignment horizontal="right"/>
    </xf>
    <xf numFmtId="0" fontId="16" fillId="0" borderId="39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71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 EjePreCumMet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14</xdr:row>
      <xdr:rowOff>57150</xdr:rowOff>
    </xdr:from>
    <xdr:to>
      <xdr:col>11</xdr:col>
      <xdr:colOff>0</xdr:colOff>
      <xdr:row>37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71725"/>
          <a:ext cx="6181725" cy="3762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">
      <selection activeCell="K15" sqref="K15"/>
    </sheetView>
  </sheetViews>
  <sheetFormatPr defaultColWidth="10.00390625" defaultRowHeight="12.75"/>
  <cols>
    <col min="1" max="1" width="9.25390625" style="19" customWidth="1"/>
    <col min="2" max="2" width="5.50390625" style="19" customWidth="1"/>
    <col min="3" max="3" width="26.00390625" style="20" customWidth="1"/>
    <col min="4" max="4" width="3.5039062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170" customWidth="1"/>
    <col min="9" max="10" width="13.75390625" style="170" customWidth="1"/>
    <col min="11" max="11" width="12.375" style="170" customWidth="1"/>
    <col min="12" max="12" width="16.00390625" style="170" customWidth="1"/>
    <col min="13" max="16384" width="10.00390625" style="20" customWidth="1"/>
  </cols>
  <sheetData>
    <row r="1" spans="1:16" ht="15">
      <c r="A1" s="255" t="s">
        <v>0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169"/>
      <c r="M1" s="19"/>
      <c r="N1" s="19"/>
      <c r="O1" s="19"/>
      <c r="P1" s="19"/>
    </row>
    <row r="2" spans="1:16" s="21" customFormat="1" ht="12.75">
      <c r="A2" s="20"/>
      <c r="B2" s="20"/>
      <c r="C2" s="20"/>
      <c r="D2" s="20"/>
      <c r="E2" s="20"/>
      <c r="F2" s="20"/>
      <c r="G2" s="20"/>
      <c r="H2" s="170"/>
      <c r="I2" s="170"/>
      <c r="J2" s="170"/>
      <c r="K2" s="170"/>
      <c r="L2" s="170"/>
      <c r="M2" s="20"/>
      <c r="N2" s="20"/>
      <c r="O2" s="20"/>
      <c r="P2" s="20"/>
    </row>
    <row r="3" spans="1:16" s="21" customFormat="1" ht="12.75">
      <c r="A3" s="257" t="s">
        <v>114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170"/>
      <c r="M3" s="20"/>
      <c r="N3" s="20"/>
      <c r="O3" s="20"/>
      <c r="P3" s="20"/>
    </row>
    <row r="4" spans="1:3" ht="12.75">
      <c r="A4" s="20"/>
      <c r="B4" s="20"/>
      <c r="C4" s="22"/>
    </row>
    <row r="5" spans="1:11" ht="12.75">
      <c r="A5" s="55" t="s">
        <v>161</v>
      </c>
      <c r="B5" s="23"/>
      <c r="C5" s="24"/>
      <c r="D5" s="24"/>
      <c r="E5" s="24"/>
      <c r="F5" s="24"/>
      <c r="G5" s="24"/>
      <c r="H5" s="171"/>
      <c r="I5" s="33"/>
      <c r="J5" s="33" t="s">
        <v>40</v>
      </c>
      <c r="K5" s="171" t="s">
        <v>162</v>
      </c>
    </row>
    <row r="6" spans="1:11" ht="12.75">
      <c r="A6" s="55" t="s">
        <v>177</v>
      </c>
      <c r="B6" s="11">
        <v>2013</v>
      </c>
      <c r="C6" s="12"/>
      <c r="D6" s="9"/>
      <c r="E6" s="9"/>
      <c r="F6" s="24"/>
      <c r="G6" s="9"/>
      <c r="H6" s="33"/>
      <c r="I6" s="33"/>
      <c r="J6" s="33"/>
      <c r="K6" s="33"/>
    </row>
    <row r="7" spans="1:11" ht="12.75">
      <c r="A7" s="23"/>
      <c r="B7" s="23"/>
      <c r="C7" s="12"/>
      <c r="D7" s="9"/>
      <c r="E7" s="9"/>
      <c r="F7" s="9"/>
      <c r="G7" s="9"/>
      <c r="H7" s="33"/>
      <c r="I7" s="33"/>
      <c r="J7" s="33"/>
      <c r="K7" s="33"/>
    </row>
    <row r="8" spans="1:2" ht="0.75" customHeight="1">
      <c r="A8" s="15"/>
      <c r="B8" s="15"/>
    </row>
    <row r="9" spans="1:12" ht="13.5" customHeight="1">
      <c r="A9" s="25"/>
      <c r="B9" s="26"/>
      <c r="C9" s="27"/>
      <c r="D9" s="26"/>
      <c r="E9" s="26"/>
      <c r="F9" s="26"/>
      <c r="G9" s="26"/>
      <c r="H9" s="172"/>
      <c r="I9" s="173"/>
      <c r="J9" s="174"/>
      <c r="K9" s="174"/>
      <c r="L9" s="175" t="s">
        <v>119</v>
      </c>
    </row>
    <row r="10" spans="1:12" ht="12.75">
      <c r="A10" s="28"/>
      <c r="B10" s="15"/>
      <c r="C10" s="29" t="s">
        <v>46</v>
      </c>
      <c r="D10" s="29"/>
      <c r="E10" s="29"/>
      <c r="F10" s="29"/>
      <c r="G10" s="29"/>
      <c r="H10" s="176" t="s">
        <v>115</v>
      </c>
      <c r="I10" s="176" t="s">
        <v>116</v>
      </c>
      <c r="J10" s="176" t="s">
        <v>117</v>
      </c>
      <c r="K10" s="176" t="s">
        <v>118</v>
      </c>
      <c r="L10" s="177" t="s">
        <v>120</v>
      </c>
    </row>
    <row r="11" spans="1:12" ht="12.75">
      <c r="A11" s="30"/>
      <c r="B11" s="31"/>
      <c r="C11" s="32"/>
      <c r="D11" s="32"/>
      <c r="E11" s="32"/>
      <c r="F11" s="32"/>
      <c r="G11" s="32"/>
      <c r="H11" s="178"/>
      <c r="I11" s="179"/>
      <c r="J11" s="180"/>
      <c r="K11" s="180"/>
      <c r="L11" s="181" t="s">
        <v>27</v>
      </c>
    </row>
    <row r="12" spans="1:12" ht="12.75">
      <c r="A12" s="28"/>
      <c r="B12" s="15"/>
      <c r="C12" s="9"/>
      <c r="D12" s="9"/>
      <c r="E12" s="9"/>
      <c r="F12" s="9"/>
      <c r="G12" s="9"/>
      <c r="H12" s="182"/>
      <c r="I12" s="182"/>
      <c r="J12" s="182"/>
      <c r="K12" s="183"/>
      <c r="L12" s="182"/>
    </row>
    <row r="13" spans="1:12" ht="12.75">
      <c r="A13" s="28" t="s">
        <v>53</v>
      </c>
      <c r="B13" s="58">
        <v>1</v>
      </c>
      <c r="C13" s="9" t="s">
        <v>54</v>
      </c>
      <c r="D13" s="33"/>
      <c r="E13" s="33"/>
      <c r="F13" s="33"/>
      <c r="G13" s="34"/>
      <c r="H13" s="182">
        <v>0</v>
      </c>
      <c r="I13" s="182">
        <v>0</v>
      </c>
      <c r="J13" s="182">
        <v>0</v>
      </c>
      <c r="K13" s="183">
        <v>0</v>
      </c>
      <c r="L13" s="182">
        <f>SUM(H13:K13)</f>
        <v>0</v>
      </c>
    </row>
    <row r="14" spans="1:13" ht="12.75">
      <c r="A14" s="28" t="s">
        <v>56</v>
      </c>
      <c r="B14" s="58">
        <v>2</v>
      </c>
      <c r="C14" s="23" t="s">
        <v>57</v>
      </c>
      <c r="D14" s="33"/>
      <c r="E14" s="33"/>
      <c r="F14" s="33"/>
      <c r="G14" s="34"/>
      <c r="H14" s="180">
        <v>4950012</v>
      </c>
      <c r="I14" s="180">
        <v>4950012</v>
      </c>
      <c r="J14" s="180">
        <v>4950012</v>
      </c>
      <c r="K14" s="184">
        <v>4950012</v>
      </c>
      <c r="L14" s="182">
        <f>SUM(H14:K14)</f>
        <v>19800048</v>
      </c>
      <c r="M14" s="61">
        <f>2482218-411100</f>
        <v>2071118</v>
      </c>
    </row>
    <row r="15" spans="1:13" ht="19.5" customHeight="1">
      <c r="A15" s="28" t="s">
        <v>59</v>
      </c>
      <c r="B15" s="58">
        <v>3</v>
      </c>
      <c r="C15" s="23" t="s">
        <v>60</v>
      </c>
      <c r="D15" s="33"/>
      <c r="E15" s="33"/>
      <c r="F15" s="33"/>
      <c r="G15" s="34"/>
      <c r="H15" s="182">
        <f>+H13-H14</f>
        <v>-4950012</v>
      </c>
      <c r="I15" s="182">
        <f>+I13-I14</f>
        <v>-4950012</v>
      </c>
      <c r="J15" s="182">
        <f>+J13-J14</f>
        <v>-4950012</v>
      </c>
      <c r="K15" s="183">
        <f>+K13-K14</f>
        <v>-4950012</v>
      </c>
      <c r="L15" s="185">
        <f aca="true" t="shared" si="0" ref="L15:L26">SUM(H15:K15)</f>
        <v>-19800048</v>
      </c>
      <c r="M15" s="61"/>
    </row>
    <row r="16" spans="1:13" ht="12.75">
      <c r="A16" s="28" t="s">
        <v>61</v>
      </c>
      <c r="B16" s="58">
        <v>4</v>
      </c>
      <c r="C16" s="23" t="s">
        <v>62</v>
      </c>
      <c r="D16" s="35"/>
      <c r="E16" s="35"/>
      <c r="F16" s="35"/>
      <c r="G16" s="36"/>
      <c r="H16" s="183">
        <v>0</v>
      </c>
      <c r="I16" s="182">
        <v>0</v>
      </c>
      <c r="J16" s="182">
        <v>0</v>
      </c>
      <c r="K16" s="183">
        <v>0</v>
      </c>
      <c r="L16" s="182">
        <f t="shared" si="0"/>
        <v>0</v>
      </c>
      <c r="M16" s="61"/>
    </row>
    <row r="17" spans="1:13" ht="12.75">
      <c r="A17" s="28" t="s">
        <v>63</v>
      </c>
      <c r="B17" s="58">
        <v>5</v>
      </c>
      <c r="C17" s="23" t="s">
        <v>64</v>
      </c>
      <c r="D17" s="33"/>
      <c r="E17" s="33"/>
      <c r="F17" s="33"/>
      <c r="G17" s="34"/>
      <c r="H17" s="180">
        <v>80691</v>
      </c>
      <c r="I17" s="180">
        <v>80691</v>
      </c>
      <c r="J17" s="180">
        <v>80691</v>
      </c>
      <c r="K17" s="184">
        <v>80691</v>
      </c>
      <c r="L17" s="180">
        <f t="shared" si="0"/>
        <v>322764</v>
      </c>
      <c r="M17" s="61">
        <f>181100+230000</f>
        <v>411100</v>
      </c>
    </row>
    <row r="18" spans="1:13" ht="19.5" customHeight="1">
      <c r="A18" s="28" t="s">
        <v>65</v>
      </c>
      <c r="B18" s="58">
        <v>6</v>
      </c>
      <c r="C18" s="23" t="s">
        <v>66</v>
      </c>
      <c r="D18" s="33"/>
      <c r="E18" s="33"/>
      <c r="F18" s="33"/>
      <c r="G18" s="34"/>
      <c r="H18" s="182">
        <f>+H15+H16-H17</f>
        <v>-5030703</v>
      </c>
      <c r="I18" s="182">
        <f>+I15+I16-I17</f>
        <v>-5030703</v>
      </c>
      <c r="J18" s="182">
        <f>+J15+J16-J17</f>
        <v>-5030703</v>
      </c>
      <c r="K18" s="183">
        <f>+K15+K16-K17</f>
        <v>-5030703</v>
      </c>
      <c r="L18" s="182">
        <f t="shared" si="0"/>
        <v>-20122812</v>
      </c>
      <c r="M18" s="61"/>
    </row>
    <row r="19" spans="1:12" ht="12.75">
      <c r="A19" s="28"/>
      <c r="B19" s="58">
        <v>7</v>
      </c>
      <c r="C19" s="55" t="s">
        <v>121</v>
      </c>
      <c r="D19" s="33"/>
      <c r="E19" s="33"/>
      <c r="F19" s="33"/>
      <c r="G19" s="34"/>
      <c r="H19" s="182">
        <f aca="true" t="shared" si="1" ref="H19:K20">+H13+H16</f>
        <v>0</v>
      </c>
      <c r="I19" s="182">
        <f t="shared" si="1"/>
        <v>0</v>
      </c>
      <c r="J19" s="182">
        <f t="shared" si="1"/>
        <v>0</v>
      </c>
      <c r="K19" s="183">
        <f t="shared" si="1"/>
        <v>0</v>
      </c>
      <c r="L19" s="182">
        <f t="shared" si="0"/>
        <v>0</v>
      </c>
    </row>
    <row r="20" spans="1:12" ht="12.75">
      <c r="A20" s="28"/>
      <c r="B20" s="58">
        <v>8</v>
      </c>
      <c r="C20" s="55" t="s">
        <v>122</v>
      </c>
      <c r="D20" s="33"/>
      <c r="E20" s="33"/>
      <c r="F20" s="33"/>
      <c r="G20" s="34"/>
      <c r="H20" s="180">
        <f t="shared" si="1"/>
        <v>5030703</v>
      </c>
      <c r="I20" s="180">
        <f t="shared" si="1"/>
        <v>5030703</v>
      </c>
      <c r="J20" s="180">
        <f t="shared" si="1"/>
        <v>5030703</v>
      </c>
      <c r="K20" s="184">
        <f t="shared" si="1"/>
        <v>5030703</v>
      </c>
      <c r="L20" s="182">
        <f t="shared" si="0"/>
        <v>20122812</v>
      </c>
    </row>
    <row r="21" spans="1:12" ht="18" customHeight="1">
      <c r="A21" s="28" t="s">
        <v>67</v>
      </c>
      <c r="B21" s="58">
        <v>9</v>
      </c>
      <c r="C21" s="23" t="s">
        <v>68</v>
      </c>
      <c r="D21" s="33"/>
      <c r="E21" s="33"/>
      <c r="F21" s="33"/>
      <c r="G21" s="34"/>
      <c r="H21" s="182">
        <v>0</v>
      </c>
      <c r="I21" s="182">
        <v>0</v>
      </c>
      <c r="J21" s="182">
        <v>0</v>
      </c>
      <c r="K21" s="183">
        <v>0</v>
      </c>
      <c r="L21" s="185">
        <f t="shared" si="0"/>
        <v>0</v>
      </c>
    </row>
    <row r="22" spans="1:12" ht="12.75">
      <c r="A22" s="28" t="s">
        <v>69</v>
      </c>
      <c r="B22" s="58">
        <v>10</v>
      </c>
      <c r="C22" s="23" t="s">
        <v>70</v>
      </c>
      <c r="D22" s="33"/>
      <c r="E22" s="33"/>
      <c r="F22" s="33"/>
      <c r="G22" s="34"/>
      <c r="H22" s="182">
        <v>0</v>
      </c>
      <c r="I22" s="182">
        <v>0</v>
      </c>
      <c r="J22" s="182">
        <v>0</v>
      </c>
      <c r="K22" s="183">
        <v>0</v>
      </c>
      <c r="L22" s="182">
        <f t="shared" si="0"/>
        <v>0</v>
      </c>
    </row>
    <row r="23" spans="1:12" ht="19.5" customHeight="1">
      <c r="A23" s="28" t="s">
        <v>71</v>
      </c>
      <c r="B23" s="58">
        <v>11</v>
      </c>
      <c r="C23" s="23" t="s">
        <v>72</v>
      </c>
      <c r="D23" s="33"/>
      <c r="E23" s="33"/>
      <c r="F23" s="33"/>
      <c r="G23" s="34"/>
      <c r="H23" s="180">
        <f>+H18+H21-H22</f>
        <v>-5030703</v>
      </c>
      <c r="I23" s="180">
        <f>+I18+I21-I22</f>
        <v>-5030703</v>
      </c>
      <c r="J23" s="180">
        <f>+J18+J21-J22</f>
        <v>-5030703</v>
      </c>
      <c r="K23" s="180">
        <f>+K18+K21-K22</f>
        <v>-5030703</v>
      </c>
      <c r="L23" s="180">
        <f t="shared" si="0"/>
        <v>-20122812</v>
      </c>
    </row>
    <row r="24" spans="1:12" ht="18.75" customHeight="1">
      <c r="A24" s="28" t="s">
        <v>73</v>
      </c>
      <c r="B24" s="58">
        <v>12</v>
      </c>
      <c r="C24" s="23" t="s">
        <v>74</v>
      </c>
      <c r="D24" s="33"/>
      <c r="E24" s="33"/>
      <c r="F24" s="33"/>
      <c r="G24" s="34"/>
      <c r="H24" s="182"/>
      <c r="I24" s="182"/>
      <c r="J24" s="182"/>
      <c r="K24" s="183"/>
      <c r="L24" s="182">
        <f t="shared" si="0"/>
        <v>0</v>
      </c>
    </row>
    <row r="25" spans="1:12" ht="12.75">
      <c r="A25" s="28" t="s">
        <v>75</v>
      </c>
      <c r="B25" s="58">
        <v>13</v>
      </c>
      <c r="C25" s="23" t="s">
        <v>76</v>
      </c>
      <c r="D25" s="33"/>
      <c r="E25" s="33"/>
      <c r="F25" s="33"/>
      <c r="G25" s="34"/>
      <c r="H25" s="182">
        <v>0</v>
      </c>
      <c r="I25" s="182">
        <v>0</v>
      </c>
      <c r="J25" s="182">
        <v>0</v>
      </c>
      <c r="K25" s="183">
        <v>0</v>
      </c>
      <c r="L25" s="182">
        <f t="shared" si="0"/>
        <v>0</v>
      </c>
    </row>
    <row r="26" spans="1:12" ht="18.75" customHeight="1">
      <c r="A26" s="28" t="s">
        <v>78</v>
      </c>
      <c r="B26" s="58">
        <v>14</v>
      </c>
      <c r="C26" s="23" t="s">
        <v>79</v>
      </c>
      <c r="D26" s="33"/>
      <c r="E26" s="33"/>
      <c r="F26" s="33"/>
      <c r="G26" s="34"/>
      <c r="H26" s="182">
        <f>+H24-H25</f>
        <v>0</v>
      </c>
      <c r="I26" s="182">
        <f>+I24-I25</f>
        <v>0</v>
      </c>
      <c r="J26" s="182">
        <f>+J24-J25</f>
        <v>0</v>
      </c>
      <c r="K26" s="183">
        <f>+K24-K25</f>
        <v>0</v>
      </c>
      <c r="L26" s="182">
        <f t="shared" si="0"/>
        <v>0</v>
      </c>
    </row>
    <row r="27" spans="1:12" s="40" customFormat="1" ht="24.75" customHeight="1">
      <c r="A27" s="37" t="s">
        <v>80</v>
      </c>
      <c r="B27" s="59">
        <v>15</v>
      </c>
      <c r="C27" s="60" t="s">
        <v>81</v>
      </c>
      <c r="D27" s="38"/>
      <c r="E27" s="38"/>
      <c r="F27" s="38"/>
      <c r="G27" s="39"/>
      <c r="H27" s="186">
        <f>+H23+H26</f>
        <v>-5030703</v>
      </c>
      <c r="I27" s="186">
        <f>+I23+I26</f>
        <v>-5030703</v>
      </c>
      <c r="J27" s="186">
        <f>+J23+J26</f>
        <v>-5030703</v>
      </c>
      <c r="K27" s="186">
        <f>+K23+K26</f>
        <v>-5030703</v>
      </c>
      <c r="L27" s="186">
        <f>+L23+L26</f>
        <v>-20122812</v>
      </c>
    </row>
    <row r="28" spans="8:10" ht="12.75">
      <c r="H28" s="187">
        <f>507300.35+110716.88</f>
        <v>618017.23</v>
      </c>
      <c r="I28" s="187">
        <f>1051409.42+238840.92-618017.23</f>
        <v>672233.1099999999</v>
      </c>
      <c r="J28" s="187">
        <f>1511041.82+417731.58-I28-H28</f>
        <v>638523.0600000003</v>
      </c>
    </row>
    <row r="30" spans="1:12" s="43" customFormat="1" ht="21" customHeight="1">
      <c r="A30" s="41"/>
      <c r="B30" s="41"/>
      <c r="C30" s="42"/>
      <c r="D30" s="261"/>
      <c r="E30" s="261"/>
      <c r="F30" s="261"/>
      <c r="G30" s="261"/>
      <c r="H30" s="262"/>
      <c r="I30" s="262"/>
      <c r="J30" s="263"/>
      <c r="K30" s="260"/>
      <c r="L30" s="157"/>
    </row>
    <row r="31" spans="1:12" s="43" customFormat="1" ht="9" customHeight="1">
      <c r="A31" s="41"/>
      <c r="B31" s="41"/>
      <c r="C31" s="44"/>
      <c r="D31" s="264"/>
      <c r="E31" s="264"/>
      <c r="F31" s="264"/>
      <c r="G31" s="264"/>
      <c r="H31" s="262"/>
      <c r="I31" s="262"/>
      <c r="J31" s="259"/>
      <c r="K31" s="260"/>
      <c r="L31" s="157"/>
    </row>
    <row r="32" spans="1:12" s="43" customFormat="1" ht="9.75" customHeight="1">
      <c r="A32" s="41"/>
      <c r="B32" s="41"/>
      <c r="C32" s="44"/>
      <c r="D32" s="264"/>
      <c r="E32" s="264"/>
      <c r="F32" s="264"/>
      <c r="G32" s="264"/>
      <c r="H32" s="262"/>
      <c r="I32" s="262"/>
      <c r="J32" s="259"/>
      <c r="K32" s="260"/>
      <c r="L32" s="157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18" sqref="J18"/>
    </sheetView>
  </sheetViews>
  <sheetFormatPr defaultColWidth="10.00390625" defaultRowHeight="12.75"/>
  <cols>
    <col min="1" max="4" width="10.00390625" style="20" customWidth="1"/>
    <col min="5" max="5" width="10.75390625" style="20" customWidth="1"/>
    <col min="6" max="6" width="10.00390625" style="20" customWidth="1"/>
    <col min="7" max="7" width="10.50390625" style="20" customWidth="1"/>
    <col min="8" max="16384" width="10.00390625" style="20" customWidth="1"/>
  </cols>
  <sheetData>
    <row r="1" spans="1:7" ht="12.75">
      <c r="A1" s="20" t="s">
        <v>27</v>
      </c>
      <c r="B1" s="20" t="s">
        <v>4</v>
      </c>
      <c r="C1" s="20" t="s">
        <v>28</v>
      </c>
      <c r="D1" s="20" t="s">
        <v>46</v>
      </c>
      <c r="E1" s="20" t="s">
        <v>43</v>
      </c>
      <c r="F1" s="20" t="s">
        <v>82</v>
      </c>
      <c r="G1" s="20" t="s">
        <v>83</v>
      </c>
    </row>
    <row r="2" spans="1:7" ht="12.75">
      <c r="A2" s="20">
        <f>+'Anexo 4 '!$B$6</f>
        <v>2013</v>
      </c>
      <c r="B2" s="20">
        <f>+'Anexo 4 '!$F$6+'Anexo 4 '!$D$6+'Anexo 4 '!$E$6+'Anexo 4 '!$G$6</f>
        <v>1</v>
      </c>
      <c r="C2" s="56" t="str">
        <f>+'Anexo 4 '!$K$5</f>
        <v>010102</v>
      </c>
      <c r="D2" s="20">
        <f>+'Anexo 4 '!B13</f>
        <v>1</v>
      </c>
      <c r="E2" s="62">
        <f>+'Anexo 4 '!H13</f>
        <v>0</v>
      </c>
      <c r="F2" s="62">
        <f>+'Anexo 4 '!I13</f>
        <v>0</v>
      </c>
      <c r="G2" s="62">
        <f>+'Anexo 4 '!J13</f>
        <v>0</v>
      </c>
    </row>
    <row r="3" spans="1:7" ht="12.75">
      <c r="A3" s="20">
        <f>+'Anexo 4 '!$B$6</f>
        <v>2013</v>
      </c>
      <c r="B3" s="20">
        <f>+'Anexo 4 '!$F$6+'Anexo 4 '!$D$6+'Anexo 4 '!$E$6+'Anexo 4 '!$G$6</f>
        <v>1</v>
      </c>
      <c r="C3" s="56" t="str">
        <f>+'Anexo 4 '!$K$5</f>
        <v>010102</v>
      </c>
      <c r="D3" s="20">
        <f>+'Anexo 4 '!B14</f>
        <v>2</v>
      </c>
      <c r="E3" s="62">
        <f>+'Anexo 4 '!H14</f>
        <v>30920038.270000003</v>
      </c>
      <c r="F3" s="62">
        <f>+'Anexo 4 '!I14</f>
        <v>4950012</v>
      </c>
      <c r="G3" s="62">
        <f>+'Anexo 4 '!J14</f>
        <v>25970026.270000003</v>
      </c>
    </row>
    <row r="4" spans="1:7" ht="12.75">
      <c r="A4" s="20">
        <f>+'Anexo 4 '!$B$6</f>
        <v>2013</v>
      </c>
      <c r="B4" s="20">
        <f>+'Anexo 4 '!$F$6+'Anexo 4 '!$D$6+'Anexo 4 '!$E$6+'Anexo 4 '!$G$6</f>
        <v>1</v>
      </c>
      <c r="C4" s="56" t="str">
        <f>+'Anexo 4 '!$K$5</f>
        <v>010102</v>
      </c>
      <c r="D4" s="20">
        <f>+'Anexo 4 '!B15</f>
        <v>3</v>
      </c>
      <c r="E4" s="62">
        <f>+'Anexo 4 '!H15</f>
        <v>-30920038.270000003</v>
      </c>
      <c r="F4" s="62">
        <f>+'Anexo 4 '!I15</f>
        <v>-4950012</v>
      </c>
      <c r="G4" s="62">
        <f>+'Anexo 4 '!J15</f>
        <v>-25970026.270000003</v>
      </c>
    </row>
    <row r="5" spans="1:7" ht="12.75">
      <c r="A5" s="20">
        <f>+'Anexo 4 '!$B$6</f>
        <v>2013</v>
      </c>
      <c r="B5" s="20">
        <f>+'Anexo 4 '!$F$6+'Anexo 4 '!$D$6+'Anexo 4 '!$E$6+'Anexo 4 '!$G$6</f>
        <v>1</v>
      </c>
      <c r="C5" s="56" t="str">
        <f>+'Anexo 4 '!$K$5</f>
        <v>010102</v>
      </c>
      <c r="D5" s="20">
        <f>+'Anexo 4 '!B16</f>
        <v>4</v>
      </c>
      <c r="E5" s="62">
        <f>+'Anexo 4 '!H16</f>
        <v>0</v>
      </c>
      <c r="F5" s="62">
        <f>+'Anexo 4 '!I16</f>
        <v>0</v>
      </c>
      <c r="G5" s="62">
        <f>+'Anexo 4 '!J16</f>
        <v>0</v>
      </c>
    </row>
    <row r="6" spans="1:7" ht="12.75">
      <c r="A6" s="20">
        <f>+'Anexo 4 '!$B$6</f>
        <v>2013</v>
      </c>
      <c r="B6" s="20">
        <f>+'Anexo 4 '!$F$6+'Anexo 4 '!$D$6+'Anexo 4 '!$E$6+'Anexo 4 '!$G$6</f>
        <v>1</v>
      </c>
      <c r="C6" s="56" t="str">
        <f>+'Anexo 4 '!$K$5</f>
        <v>010102</v>
      </c>
      <c r="D6" s="20">
        <f>+'Anexo 4 '!B17</f>
        <v>5</v>
      </c>
      <c r="E6" s="62">
        <f>+'Anexo 4 '!H17</f>
        <v>0</v>
      </c>
      <c r="F6" s="62">
        <f>+'Anexo 4 '!I17</f>
        <v>80691</v>
      </c>
      <c r="G6" s="62">
        <f>+'Anexo 4 '!J17</f>
        <v>-80691</v>
      </c>
    </row>
    <row r="7" spans="1:7" ht="12.75">
      <c r="A7" s="20">
        <f>+'Anexo 4 '!$B$6</f>
        <v>2013</v>
      </c>
      <c r="B7" s="20">
        <f>+'Anexo 4 '!$F$6+'Anexo 4 '!$D$6+'Anexo 4 '!$E$6+'Anexo 4 '!$G$6</f>
        <v>1</v>
      </c>
      <c r="C7" s="56" t="str">
        <f>+'Anexo 4 '!$K$5</f>
        <v>010102</v>
      </c>
      <c r="D7" s="20">
        <f>+'Anexo 4 '!B18</f>
        <v>6</v>
      </c>
      <c r="E7" s="62">
        <f>+'Anexo 4 '!H18</f>
        <v>-30920038.270000003</v>
      </c>
      <c r="F7" s="62">
        <f>+'Anexo 4 '!I18</f>
        <v>-5030703</v>
      </c>
      <c r="G7" s="62">
        <f>+'Anexo 4 '!J18</f>
        <v>-25889335.270000003</v>
      </c>
    </row>
    <row r="8" spans="1:7" ht="12.75">
      <c r="A8" s="20">
        <f>+'Anexo 4 '!$B$6</f>
        <v>2013</v>
      </c>
      <c r="B8" s="20">
        <f>+'Anexo 4 '!$F$6+'Anexo 4 '!$D$6+'Anexo 4 '!$E$6+'Anexo 4 '!$G$6</f>
        <v>1</v>
      </c>
      <c r="C8" s="56" t="str">
        <f>+'Anexo 4 '!$K$5</f>
        <v>010102</v>
      </c>
      <c r="D8" s="20">
        <f>+'Anexo 4 '!B19</f>
        <v>7</v>
      </c>
      <c r="E8" s="62">
        <f>+'Anexo 4 '!H19</f>
        <v>0</v>
      </c>
      <c r="F8" s="62">
        <f>+'Anexo 4 '!I19</f>
        <v>0</v>
      </c>
      <c r="G8" s="62">
        <f>+'Anexo 4 '!J19</f>
        <v>0</v>
      </c>
    </row>
    <row r="9" spans="1:7" ht="12.75">
      <c r="A9" s="20">
        <f>+'Anexo 4 '!$B$6</f>
        <v>2013</v>
      </c>
      <c r="B9" s="20">
        <f>+'Anexo 4 '!$F$6+'Anexo 4 '!$D$6+'Anexo 4 '!$E$6+'Anexo 4 '!$G$6</f>
        <v>1</v>
      </c>
      <c r="C9" s="56" t="str">
        <f>+'Anexo 4 '!$K$5</f>
        <v>010102</v>
      </c>
      <c r="D9" s="20">
        <f>+'Anexo 4 '!B20</f>
        <v>8</v>
      </c>
      <c r="E9" s="62">
        <f>+'Anexo 4 '!H20</f>
        <v>30920038.270000003</v>
      </c>
      <c r="F9" s="62">
        <f>+'Anexo 4 '!I20</f>
        <v>5030703</v>
      </c>
      <c r="G9" s="62">
        <f>+'Anexo 4 '!J20</f>
        <v>25889335.270000003</v>
      </c>
    </row>
    <row r="10" spans="1:7" ht="12.75">
      <c r="A10" s="20">
        <f>+'Anexo 4 '!$B$6</f>
        <v>2013</v>
      </c>
      <c r="B10" s="20">
        <f>+'Anexo 4 '!$F$6+'Anexo 4 '!$D$6+'Anexo 4 '!$E$6+'Anexo 4 '!$G$6</f>
        <v>1</v>
      </c>
      <c r="C10" s="56" t="str">
        <f>+'Anexo 4 '!$K$5</f>
        <v>010102</v>
      </c>
      <c r="D10" s="20">
        <f>+'Anexo 4 '!B21</f>
        <v>9</v>
      </c>
      <c r="E10" s="62">
        <f>+'Anexo 4 '!H21</f>
        <v>0</v>
      </c>
      <c r="F10" s="62">
        <f>+'Anexo 4 '!I21</f>
        <v>0</v>
      </c>
      <c r="G10" s="62">
        <f>+'Anexo 4 '!J21</f>
        <v>0</v>
      </c>
    </row>
    <row r="11" spans="1:7" ht="12.75">
      <c r="A11" s="20">
        <f>+'Anexo 4 '!$B$6</f>
        <v>2013</v>
      </c>
      <c r="B11" s="20">
        <f>+'Anexo 4 '!$F$6+'Anexo 4 '!$D$6+'Anexo 4 '!$E$6+'Anexo 4 '!$G$6</f>
        <v>1</v>
      </c>
      <c r="C11" s="56" t="str">
        <f>+'Anexo 4 '!$K$5</f>
        <v>010102</v>
      </c>
      <c r="D11" s="20">
        <f>+'Anexo 4 '!B22</f>
        <v>10</v>
      </c>
      <c r="E11" s="62">
        <f>+'Anexo 4 '!H22</f>
        <v>0</v>
      </c>
      <c r="F11" s="62">
        <f>+'Anexo 4 '!I22</f>
        <v>0</v>
      </c>
      <c r="G11" s="62">
        <f>+'Anexo 4 '!J22</f>
        <v>0</v>
      </c>
    </row>
    <row r="12" spans="1:7" ht="12.75">
      <c r="A12" s="20">
        <f>+'Anexo 4 '!$B$6</f>
        <v>2013</v>
      </c>
      <c r="B12" s="20">
        <f>+'Anexo 4 '!$F$6+'Anexo 4 '!$D$6+'Anexo 4 '!$E$6+'Anexo 4 '!$G$6</f>
        <v>1</v>
      </c>
      <c r="C12" s="56" t="str">
        <f>+'Anexo 4 '!$K$5</f>
        <v>010102</v>
      </c>
      <c r="D12" s="20">
        <f>+'Anexo 4 '!B23</f>
        <v>11</v>
      </c>
      <c r="E12" s="62">
        <f>+'Anexo 4 '!H23</f>
        <v>-30920038.270000003</v>
      </c>
      <c r="F12" s="62">
        <f>+'Anexo 4 '!I23</f>
        <v>-5030703</v>
      </c>
      <c r="G12" s="62">
        <f>+'Anexo 4 '!J23</f>
        <v>-25889335.270000003</v>
      </c>
    </row>
    <row r="13" spans="1:7" ht="12.75">
      <c r="A13" s="20">
        <f>+'Anexo 4 '!$B$6</f>
        <v>2013</v>
      </c>
      <c r="B13" s="20">
        <f>+'Anexo 4 '!$F$6+'Anexo 4 '!$D$6+'Anexo 4 '!$E$6+'Anexo 4 '!$G$6</f>
        <v>1</v>
      </c>
      <c r="C13" s="56" t="str">
        <f>+'Anexo 4 '!$K$5</f>
        <v>010102</v>
      </c>
      <c r="D13" s="20">
        <f>+'Anexo 4 '!B24</f>
        <v>12</v>
      </c>
      <c r="E13" s="62">
        <f>+'Anexo 4 '!H24</f>
        <v>0</v>
      </c>
      <c r="F13" s="62">
        <f>+'Anexo 4 '!I24</f>
        <v>0</v>
      </c>
      <c r="G13" s="62">
        <f>+'Anexo 4 '!J24</f>
        <v>0</v>
      </c>
    </row>
    <row r="14" spans="1:7" ht="12.75">
      <c r="A14" s="20">
        <f>+'Anexo 4 '!$B$6</f>
        <v>2013</v>
      </c>
      <c r="B14" s="20">
        <f>+'Anexo 4 '!$F$6+'Anexo 4 '!$D$6+'Anexo 4 '!$E$6+'Anexo 4 '!$G$6</f>
        <v>1</v>
      </c>
      <c r="C14" s="56" t="str">
        <f>+'Anexo 4 '!$K$5</f>
        <v>010102</v>
      </c>
      <c r="D14" s="20">
        <f>+'Anexo 4 '!B25</f>
        <v>13</v>
      </c>
      <c r="E14" s="62">
        <f>+'Anexo 4 '!H25</f>
        <v>1683530.1</v>
      </c>
      <c r="F14" s="62">
        <f>+'Anexo 4 '!I25</f>
        <v>0</v>
      </c>
      <c r="G14" s="62">
        <f>+'Anexo 4 '!J25</f>
        <v>1683530.1</v>
      </c>
    </row>
    <row r="15" spans="1:7" ht="12.75">
      <c r="A15" s="20">
        <f>+'Anexo 4 '!$B$6</f>
        <v>2013</v>
      </c>
      <c r="B15" s="20">
        <f>+'Anexo 4 '!$F$6+'Anexo 4 '!$D$6+'Anexo 4 '!$E$6+'Anexo 4 '!$G$6</f>
        <v>1</v>
      </c>
      <c r="C15" s="56" t="str">
        <f>+'Anexo 4 '!$K$5</f>
        <v>010102</v>
      </c>
      <c r="D15" s="20">
        <f>+'Anexo 4 '!B26</f>
        <v>14</v>
      </c>
      <c r="E15" s="62">
        <f>+'Anexo 4 '!H26</f>
        <v>-1683530.1</v>
      </c>
      <c r="F15" s="62">
        <f>+'Anexo 4 '!I26</f>
        <v>0</v>
      </c>
      <c r="G15" s="62">
        <f>+'Anexo 4 '!J26</f>
        <v>-1683530.1</v>
      </c>
    </row>
    <row r="16" spans="1:7" ht="12.75">
      <c r="A16" s="20">
        <f>+'Anexo 4 '!$B$6</f>
        <v>2013</v>
      </c>
      <c r="B16" s="20">
        <f>+'Anexo 4 '!$F$6+'Anexo 4 '!$D$6+'Anexo 4 '!$E$6+'Anexo 4 '!$G$6</f>
        <v>1</v>
      </c>
      <c r="C16" s="56" t="str">
        <f>+'Anexo 4 '!$K$5</f>
        <v>010102</v>
      </c>
      <c r="D16" s="20">
        <f>+'Anexo 4 '!B27</f>
        <v>15</v>
      </c>
      <c r="E16" s="62">
        <f>+'Anexo 4 '!H27</f>
        <v>-32603568.370000005</v>
      </c>
      <c r="F16" s="62">
        <f>+'Anexo 4 '!I27</f>
        <v>-5030703</v>
      </c>
      <c r="G16" s="62">
        <f>+'Anexo 4 '!J27</f>
        <v>-27572865.370000005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L14"/>
  <sheetViews>
    <sheetView zoomScalePageLayoutView="0" workbookViewId="0" topLeftCell="A7">
      <selection activeCell="O8" sqref="O8"/>
    </sheetView>
  </sheetViews>
  <sheetFormatPr defaultColWidth="11.00390625" defaultRowHeight="12.75"/>
  <cols>
    <col min="1" max="1" width="5.25390625" style="0" customWidth="1"/>
    <col min="8" max="10" width="3.125" style="0" customWidth="1"/>
    <col min="11" max="11" width="5.625" style="0" customWidth="1"/>
    <col min="12" max="12" width="3.25390625" style="0" hidden="1" customWidth="1"/>
  </cols>
  <sheetData>
    <row r="3" spans="3:6" ht="12.75">
      <c r="C3" s="128"/>
      <c r="D3" s="128" t="s">
        <v>169</v>
      </c>
      <c r="E3" s="128"/>
      <c r="F3" s="128"/>
    </row>
    <row r="4" spans="3:6" ht="12.75">
      <c r="C4" s="128"/>
      <c r="D4" s="128"/>
      <c r="E4" s="128"/>
      <c r="F4" s="128"/>
    </row>
    <row r="5" spans="3:6" ht="12.75">
      <c r="C5" s="128"/>
      <c r="D5" s="128" t="s">
        <v>173</v>
      </c>
      <c r="E5" s="128"/>
      <c r="F5" s="128"/>
    </row>
    <row r="6" ht="13.5" thickBot="1"/>
    <row r="7" spans="2:12" ht="12.75">
      <c r="B7" s="122"/>
      <c r="C7" s="117"/>
      <c r="D7" s="117"/>
      <c r="E7" s="117"/>
      <c r="F7" s="117"/>
      <c r="G7" s="117"/>
      <c r="H7" s="117"/>
      <c r="I7" s="117"/>
      <c r="J7" s="117"/>
      <c r="K7" s="118"/>
      <c r="L7" s="118"/>
    </row>
    <row r="8" spans="2:12" ht="12.75">
      <c r="B8" s="123" t="s">
        <v>168</v>
      </c>
      <c r="C8" s="124"/>
      <c r="D8" s="124"/>
      <c r="E8" s="124"/>
      <c r="F8" s="124"/>
      <c r="G8" s="124"/>
      <c r="H8" s="124"/>
      <c r="I8" s="124"/>
      <c r="J8" s="124"/>
      <c r="K8" s="206"/>
      <c r="L8" s="119"/>
    </row>
    <row r="9" spans="2:12" ht="12.75">
      <c r="B9" s="123"/>
      <c r="C9" s="124"/>
      <c r="D9" s="124"/>
      <c r="E9" s="124"/>
      <c r="F9" s="124"/>
      <c r="G9" s="124"/>
      <c r="H9" s="124"/>
      <c r="I9" s="124"/>
      <c r="J9" s="124"/>
      <c r="K9" s="206"/>
      <c r="L9" s="119"/>
    </row>
    <row r="10" spans="2:12" ht="13.5" thickBot="1">
      <c r="B10" s="129" t="s">
        <v>40</v>
      </c>
      <c r="C10" s="10"/>
      <c r="D10" s="10" t="s">
        <v>162</v>
      </c>
      <c r="E10" s="124"/>
      <c r="F10" s="124"/>
      <c r="G10" s="124"/>
      <c r="H10" s="124"/>
      <c r="I10" s="124"/>
      <c r="J10" s="124"/>
      <c r="K10" s="206"/>
      <c r="L10" s="119"/>
    </row>
    <row r="11" spans="2:12" ht="13.5" thickBot="1">
      <c r="B11" s="123"/>
      <c r="C11" s="124"/>
      <c r="D11" s="124"/>
      <c r="E11" s="124"/>
      <c r="F11" s="124"/>
      <c r="G11" s="124"/>
      <c r="H11" s="209">
        <v>1</v>
      </c>
      <c r="I11" s="210">
        <v>2</v>
      </c>
      <c r="J11" s="210">
        <v>3</v>
      </c>
      <c r="K11" s="211">
        <v>4</v>
      </c>
      <c r="L11" s="119"/>
    </row>
    <row r="12" spans="2:12" ht="12.75">
      <c r="B12" s="123" t="s">
        <v>178</v>
      </c>
      <c r="C12" s="124"/>
      <c r="D12" s="124"/>
      <c r="E12" s="124"/>
      <c r="F12" s="124"/>
      <c r="G12" s="124" t="s">
        <v>42</v>
      </c>
      <c r="H12" s="125" t="s">
        <v>73</v>
      </c>
      <c r="I12" s="125"/>
      <c r="J12" s="125"/>
      <c r="K12" s="207"/>
      <c r="L12" s="119"/>
    </row>
    <row r="13" spans="2:12" ht="13.5" thickBot="1">
      <c r="B13" s="123"/>
      <c r="C13" s="124"/>
      <c r="D13" s="124"/>
      <c r="E13" s="124"/>
      <c r="F13" s="124"/>
      <c r="G13" s="124"/>
      <c r="H13" s="124"/>
      <c r="I13" s="124"/>
      <c r="J13" s="124"/>
      <c r="K13" s="206"/>
      <c r="L13" s="120"/>
    </row>
    <row r="14" spans="2:12" ht="13.5" thickBot="1">
      <c r="B14" s="126"/>
      <c r="C14" s="127"/>
      <c r="D14" s="127"/>
      <c r="E14" s="127"/>
      <c r="F14" s="127"/>
      <c r="G14" s="127"/>
      <c r="H14" s="127"/>
      <c r="I14" s="127"/>
      <c r="J14" s="127"/>
      <c r="K14" s="208"/>
      <c r="L14" s="132"/>
    </row>
  </sheetData>
  <sheetProtection/>
  <printOptions/>
  <pageMargins left="0.24" right="0.24" top="1.68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3"/>
  <sheetViews>
    <sheetView zoomScalePageLayoutView="0" workbookViewId="0" topLeftCell="A1">
      <selection activeCell="C22" sqref="C22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28"/>
      <c r="D3" s="128" t="s">
        <v>169</v>
      </c>
      <c r="E3" s="128"/>
      <c r="F3" s="128"/>
    </row>
    <row r="4" spans="3:6" ht="12.75">
      <c r="C4" s="128"/>
      <c r="D4" s="128"/>
      <c r="E4" s="128"/>
      <c r="F4" s="128"/>
    </row>
    <row r="5" spans="3:6" ht="12.75">
      <c r="C5" s="128"/>
      <c r="D5" s="128" t="s">
        <v>171</v>
      </c>
      <c r="E5" s="128"/>
      <c r="F5" s="128"/>
    </row>
    <row r="6" ht="13.5" thickBot="1"/>
    <row r="7" spans="2:12" ht="12.75">
      <c r="B7" s="122"/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ht="12.75">
      <c r="B8" s="123" t="s">
        <v>168</v>
      </c>
      <c r="C8" s="124"/>
      <c r="D8" s="124"/>
      <c r="E8" s="124"/>
      <c r="F8" s="124"/>
      <c r="G8" s="124"/>
      <c r="H8" s="124"/>
      <c r="I8" s="124"/>
      <c r="J8" s="124"/>
      <c r="K8" s="124"/>
      <c r="L8" s="119"/>
    </row>
    <row r="9" spans="2:12" ht="12.75"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19"/>
    </row>
    <row r="10" spans="2:12" ht="12.75">
      <c r="B10" s="129" t="s">
        <v>40</v>
      </c>
      <c r="C10" s="10"/>
      <c r="D10" s="10" t="s">
        <v>162</v>
      </c>
      <c r="E10" s="124"/>
      <c r="F10" s="124"/>
      <c r="G10" s="124"/>
      <c r="H10" s="124"/>
      <c r="I10" s="124"/>
      <c r="J10" s="124"/>
      <c r="K10" s="124"/>
      <c r="L10" s="119"/>
    </row>
    <row r="11" spans="2:12" ht="12.75">
      <c r="B11" s="123"/>
      <c r="C11" s="124"/>
      <c r="D11" s="124"/>
      <c r="E11" s="124"/>
      <c r="F11" s="124"/>
      <c r="G11" s="124"/>
      <c r="H11" s="125">
        <v>1</v>
      </c>
      <c r="I11" s="125">
        <v>2</v>
      </c>
      <c r="J11" s="125">
        <v>3</v>
      </c>
      <c r="K11" s="125">
        <v>4</v>
      </c>
      <c r="L11" s="119"/>
    </row>
    <row r="12" spans="2:12" ht="12.75">
      <c r="B12" s="123" t="s">
        <v>178</v>
      </c>
      <c r="C12" s="124"/>
      <c r="D12" s="124"/>
      <c r="E12" s="124"/>
      <c r="F12" s="124"/>
      <c r="G12" s="124" t="s">
        <v>42</v>
      </c>
      <c r="H12" s="121" t="s">
        <v>73</v>
      </c>
      <c r="I12" s="121"/>
      <c r="J12" s="121"/>
      <c r="K12" s="121"/>
      <c r="L12" s="119"/>
    </row>
    <row r="13" spans="2:12" ht="13.5" thickBot="1"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0"/>
    </row>
    <row r="14" spans="2:12" ht="12.75">
      <c r="B14" s="137"/>
      <c r="C14" s="147"/>
      <c r="D14" s="147"/>
      <c r="E14" s="147"/>
      <c r="F14" s="147"/>
      <c r="G14" s="147"/>
      <c r="H14" s="147"/>
      <c r="I14" s="147"/>
      <c r="J14" s="147"/>
      <c r="K14" s="147"/>
      <c r="L14" s="138"/>
    </row>
    <row r="15" spans="2:15" ht="12.75">
      <c r="B15" s="139" t="s">
        <v>172</v>
      </c>
      <c r="C15" s="130"/>
      <c r="D15" s="131"/>
      <c r="E15" s="130"/>
      <c r="F15" s="130"/>
      <c r="G15" s="130"/>
      <c r="H15" s="130"/>
      <c r="I15" s="130"/>
      <c r="J15" s="130"/>
      <c r="K15" s="131"/>
      <c r="L15" s="140"/>
      <c r="M15" s="116"/>
      <c r="N15" s="116"/>
      <c r="O15" s="116"/>
    </row>
    <row r="16" spans="2:15" ht="12.75">
      <c r="B16" s="139"/>
      <c r="C16" s="130"/>
      <c r="D16" s="131"/>
      <c r="E16" s="130"/>
      <c r="F16" s="130"/>
      <c r="G16" s="130"/>
      <c r="H16" s="130"/>
      <c r="I16" s="130"/>
      <c r="J16" s="130"/>
      <c r="K16" s="131"/>
      <c r="L16" s="140"/>
      <c r="M16" s="116"/>
      <c r="N16" s="116"/>
      <c r="O16" s="116"/>
    </row>
    <row r="17" spans="2:15" ht="12.75">
      <c r="B17" s="199" t="s">
        <v>180</v>
      </c>
      <c r="C17" s="130"/>
      <c r="D17" s="133"/>
      <c r="E17" s="131"/>
      <c r="F17" s="131"/>
      <c r="G17" s="131"/>
      <c r="H17" s="131"/>
      <c r="I17" s="131"/>
      <c r="J17" s="130"/>
      <c r="K17" s="131"/>
      <c r="L17" s="140"/>
      <c r="M17" s="116"/>
      <c r="N17" s="116"/>
      <c r="O17" s="116"/>
    </row>
    <row r="18" spans="2:15" ht="12.75">
      <c r="B18" s="198" t="s">
        <v>176</v>
      </c>
      <c r="C18" s="313" t="s">
        <v>179</v>
      </c>
      <c r="D18" s="313"/>
      <c r="E18" s="196"/>
      <c r="F18" s="196"/>
      <c r="G18" s="196"/>
      <c r="H18" s="196"/>
      <c r="I18" s="196"/>
      <c r="J18" s="196"/>
      <c r="K18" s="196"/>
      <c r="L18" s="197"/>
      <c r="M18" s="116"/>
      <c r="N18" s="116"/>
      <c r="O18" s="116"/>
    </row>
    <row r="19" spans="2:15" ht="12.75">
      <c r="B19" s="139"/>
      <c r="C19" s="134"/>
      <c r="D19" s="135"/>
      <c r="E19" s="136"/>
      <c r="F19" s="136"/>
      <c r="G19" s="136"/>
      <c r="H19" s="136"/>
      <c r="I19" s="136"/>
      <c r="J19" s="136"/>
      <c r="K19" s="136"/>
      <c r="L19" s="141"/>
      <c r="M19" s="116"/>
      <c r="N19" s="116"/>
      <c r="O19" s="116"/>
    </row>
    <row r="20" spans="2:12" ht="12.75">
      <c r="B20" s="139" t="s">
        <v>174</v>
      </c>
      <c r="C20" s="146"/>
      <c r="D20" s="146"/>
      <c r="E20" s="146"/>
      <c r="F20" s="146"/>
      <c r="G20" s="146"/>
      <c r="H20" s="146"/>
      <c r="I20" s="146"/>
      <c r="J20" s="146"/>
      <c r="K20" s="146"/>
      <c r="L20" s="254"/>
    </row>
    <row r="21" spans="2:12" ht="12.75">
      <c r="B21" s="142" t="s">
        <v>175</v>
      </c>
      <c r="C21" s="146"/>
      <c r="D21" s="146"/>
      <c r="E21" s="146"/>
      <c r="F21" s="146"/>
      <c r="G21" s="146"/>
      <c r="H21" s="146"/>
      <c r="I21" s="146"/>
      <c r="J21" s="146"/>
      <c r="K21" s="146"/>
      <c r="L21" s="254"/>
    </row>
    <row r="22" spans="2:12" ht="12.75">
      <c r="B22" s="142"/>
      <c r="C22" s="146" t="s">
        <v>181</v>
      </c>
      <c r="D22" s="146"/>
      <c r="E22" s="146"/>
      <c r="F22" s="146"/>
      <c r="G22" s="146"/>
      <c r="H22" s="146"/>
      <c r="I22" s="146"/>
      <c r="J22" s="146"/>
      <c r="K22" s="146"/>
      <c r="L22" s="254"/>
    </row>
    <row r="23" spans="2:12" ht="12.75">
      <c r="B23" s="142"/>
      <c r="C23" s="146" t="s">
        <v>182</v>
      </c>
      <c r="D23" s="146"/>
      <c r="E23" s="146"/>
      <c r="F23" s="146"/>
      <c r="G23" s="146"/>
      <c r="H23" s="146"/>
      <c r="I23" s="146"/>
      <c r="J23" s="146"/>
      <c r="K23" s="146"/>
      <c r="L23" s="254"/>
    </row>
    <row r="24" spans="2:12" ht="12.75">
      <c r="B24" s="142"/>
      <c r="C24" s="146"/>
      <c r="D24" s="146"/>
      <c r="E24" s="146"/>
      <c r="F24" s="146"/>
      <c r="G24" s="146"/>
      <c r="H24" s="146"/>
      <c r="I24" s="146"/>
      <c r="J24" s="146"/>
      <c r="K24" s="146"/>
      <c r="L24" s="254"/>
    </row>
    <row r="25" spans="2:12" ht="13.5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5"/>
    </row>
    <row r="26" spans="2:12" ht="12.7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16"/>
    </row>
    <row r="27" spans="2:12" ht="12.75"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16"/>
    </row>
    <row r="28" spans="2:12" ht="12.7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16"/>
    </row>
    <row r="29" spans="2:12" ht="12.75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16"/>
    </row>
    <row r="30" spans="2:12" ht="12.7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16"/>
    </row>
    <row r="31" spans="2:12" ht="12.75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16"/>
    </row>
    <row r="32" spans="2:12" ht="12.7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16"/>
    </row>
    <row r="33" spans="2:12" ht="12.75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16"/>
    </row>
    <row r="34" spans="2:12" ht="12.7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16"/>
    </row>
    <row r="35" spans="2:12" ht="12.75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16"/>
    </row>
    <row r="36" spans="2:12" ht="12.7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16"/>
    </row>
    <row r="37" spans="2:12" ht="12.7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2:12" ht="12.75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2:12" ht="12.75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2:12" ht="12.75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</row>
    <row r="41" spans="2:12" ht="12.75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2:12" ht="12.75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</row>
    <row r="43" spans="2:12" ht="12.7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</sheetData>
  <sheetProtection/>
  <mergeCells count="1">
    <mergeCell ref="C18:D18"/>
  </mergeCells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I12" sqref="I12:J12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148" customWidth="1"/>
    <col min="10" max="10" width="13.625" style="148" customWidth="1"/>
    <col min="11" max="11" width="16.375" style="148" customWidth="1"/>
  </cols>
  <sheetData>
    <row r="1" spans="1:11" ht="15">
      <c r="A1" s="255" t="s">
        <v>0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>
      <c r="A2" s="20"/>
      <c r="B2" s="20"/>
      <c r="C2" s="20"/>
      <c r="D2" s="20"/>
      <c r="E2" s="20"/>
      <c r="F2" s="20"/>
      <c r="G2" s="20"/>
      <c r="H2" s="20"/>
      <c r="I2" s="170"/>
      <c r="J2" s="170"/>
      <c r="K2" s="170"/>
    </row>
    <row r="3" spans="1:11" ht="12.75">
      <c r="A3" s="257" t="s">
        <v>160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2.75">
      <c r="A4" s="20"/>
      <c r="B4" s="20"/>
      <c r="C4" s="22"/>
      <c r="D4" s="20"/>
      <c r="E4" s="20"/>
      <c r="F4" s="20"/>
      <c r="G4" s="20"/>
      <c r="H4" s="20"/>
      <c r="I4" s="170"/>
      <c r="J4" s="170"/>
      <c r="K4" s="170"/>
    </row>
    <row r="5" spans="1:11" ht="12.75">
      <c r="A5" s="55" t="s">
        <v>161</v>
      </c>
      <c r="B5" s="23"/>
      <c r="C5" s="24"/>
      <c r="D5" s="24"/>
      <c r="E5" s="24"/>
      <c r="F5" s="24"/>
      <c r="G5" s="24"/>
      <c r="H5" s="24"/>
      <c r="I5" s="33"/>
      <c r="J5" s="188" t="s">
        <v>40</v>
      </c>
      <c r="K5" s="171" t="s">
        <v>162</v>
      </c>
    </row>
    <row r="6" spans="1:11" ht="12.75">
      <c r="A6" s="55" t="s">
        <v>41</v>
      </c>
      <c r="B6" s="11">
        <v>2013</v>
      </c>
      <c r="C6" s="12" t="s">
        <v>42</v>
      </c>
      <c r="D6" s="13">
        <v>1</v>
      </c>
      <c r="E6" s="13"/>
      <c r="F6" s="14"/>
      <c r="G6" s="14"/>
      <c r="H6" s="9"/>
      <c r="I6" s="33"/>
      <c r="J6" s="33"/>
      <c r="K6" s="33"/>
    </row>
    <row r="7" ht="13.5" thickBot="1"/>
    <row r="8" spans="1:11" ht="12.75">
      <c r="A8" s="5"/>
      <c r="B8" s="297" t="s">
        <v>46</v>
      </c>
      <c r="C8" s="328"/>
      <c r="D8" s="328"/>
      <c r="E8" s="328"/>
      <c r="F8" s="328"/>
      <c r="G8" s="329"/>
      <c r="H8" s="50" t="s">
        <v>134</v>
      </c>
      <c r="I8" s="331" t="s">
        <v>136</v>
      </c>
      <c r="J8" s="332"/>
      <c r="K8" s="189" t="s">
        <v>140</v>
      </c>
    </row>
    <row r="9" spans="1:11" ht="12.75">
      <c r="A9" s="5"/>
      <c r="B9" s="314"/>
      <c r="C9" s="315"/>
      <c r="D9" s="315"/>
      <c r="E9" s="315"/>
      <c r="F9" s="315"/>
      <c r="G9" s="316"/>
      <c r="H9" s="47" t="s">
        <v>135</v>
      </c>
      <c r="I9" s="333" t="s">
        <v>137</v>
      </c>
      <c r="J9" s="334"/>
      <c r="K9" s="190" t="s">
        <v>141</v>
      </c>
    </row>
    <row r="10" spans="1:11" ht="13.5" thickBot="1">
      <c r="A10" s="5"/>
      <c r="B10" s="337"/>
      <c r="C10" s="338"/>
      <c r="D10" s="338"/>
      <c r="E10" s="338"/>
      <c r="F10" s="338"/>
      <c r="G10" s="339"/>
      <c r="H10" s="48" t="s">
        <v>139</v>
      </c>
      <c r="I10" s="335" t="s">
        <v>138</v>
      </c>
      <c r="J10" s="336"/>
      <c r="K10" s="191" t="s">
        <v>139</v>
      </c>
    </row>
    <row r="11" spans="1:11" ht="12.75">
      <c r="A11" s="111">
        <v>1</v>
      </c>
      <c r="B11" s="327" t="s">
        <v>142</v>
      </c>
      <c r="C11" s="328"/>
      <c r="D11" s="328"/>
      <c r="E11" s="328"/>
      <c r="F11" s="328"/>
      <c r="G11" s="329"/>
      <c r="H11" s="112">
        <f>+SUM(H12:H17)</f>
        <v>0</v>
      </c>
      <c r="I11" s="340">
        <f>+SUM(I12:J17)</f>
        <v>7664029.030000001</v>
      </c>
      <c r="J11" s="340"/>
      <c r="K11" s="192">
        <f>+SUM(K12:K17)</f>
        <v>7664029.030000001</v>
      </c>
    </row>
    <row r="12" spans="1:11" ht="12.75">
      <c r="A12" s="111">
        <v>2</v>
      </c>
      <c r="B12" s="326" t="s">
        <v>143</v>
      </c>
      <c r="C12" s="315"/>
      <c r="D12" s="315"/>
      <c r="E12" s="315"/>
      <c r="F12" s="315"/>
      <c r="G12" s="316"/>
      <c r="H12" s="113">
        <v>0</v>
      </c>
      <c r="I12" s="330">
        <f>+'Anexo 2 Bis'!K13</f>
        <v>7664029.030000001</v>
      </c>
      <c r="J12" s="330"/>
      <c r="K12" s="167">
        <f aca="true" t="shared" si="0" ref="K12:K17">+H12+I12</f>
        <v>7664029.030000001</v>
      </c>
    </row>
    <row r="13" spans="1:11" ht="12.75">
      <c r="A13" s="111">
        <v>3</v>
      </c>
      <c r="B13" s="326" t="s">
        <v>144</v>
      </c>
      <c r="C13" s="315"/>
      <c r="D13" s="315"/>
      <c r="E13" s="315"/>
      <c r="F13" s="315"/>
      <c r="G13" s="316"/>
      <c r="H13" s="113">
        <v>0</v>
      </c>
      <c r="I13" s="330">
        <f>+'Anexo 2 Bis'!K15</f>
        <v>0</v>
      </c>
      <c r="J13" s="330"/>
      <c r="K13" s="167">
        <f t="shared" si="0"/>
        <v>0</v>
      </c>
    </row>
    <row r="14" spans="1:11" ht="12.75">
      <c r="A14" s="111">
        <v>4</v>
      </c>
      <c r="B14" s="326" t="s">
        <v>145</v>
      </c>
      <c r="C14" s="315"/>
      <c r="D14" s="315"/>
      <c r="E14" s="315"/>
      <c r="F14" s="315"/>
      <c r="G14" s="316"/>
      <c r="H14" s="113">
        <v>0</v>
      </c>
      <c r="I14" s="330">
        <v>0</v>
      </c>
      <c r="J14" s="330"/>
      <c r="K14" s="167">
        <f t="shared" si="0"/>
        <v>0</v>
      </c>
    </row>
    <row r="15" spans="1:11" ht="12.75">
      <c r="A15" s="111">
        <v>5</v>
      </c>
      <c r="B15" s="326" t="s">
        <v>146</v>
      </c>
      <c r="C15" s="315"/>
      <c r="D15" s="315"/>
      <c r="E15" s="315"/>
      <c r="F15" s="315"/>
      <c r="G15" s="316"/>
      <c r="H15" s="113">
        <v>0</v>
      </c>
      <c r="I15" s="330">
        <f>+'Anexo 2 Bis'!J16+'Anexo 2 Bis'!K16</f>
        <v>0</v>
      </c>
      <c r="J15" s="330"/>
      <c r="K15" s="167">
        <f t="shared" si="0"/>
        <v>0</v>
      </c>
    </row>
    <row r="16" spans="1:11" ht="12.75">
      <c r="A16" s="111">
        <v>6</v>
      </c>
      <c r="B16" s="326" t="s">
        <v>147</v>
      </c>
      <c r="C16" s="315"/>
      <c r="D16" s="315"/>
      <c r="E16" s="315"/>
      <c r="F16" s="315"/>
      <c r="G16" s="316"/>
      <c r="H16" s="113">
        <v>0</v>
      </c>
      <c r="I16" s="330">
        <f>+'Anexo 2 Bis'!J17+'Anexo 2 Bis'!K17</f>
        <v>0</v>
      </c>
      <c r="J16" s="330"/>
      <c r="K16" s="167">
        <f t="shared" si="0"/>
        <v>0</v>
      </c>
    </row>
    <row r="17" spans="1:11" ht="12.75">
      <c r="A17" s="111">
        <v>9</v>
      </c>
      <c r="B17" s="326" t="s">
        <v>148</v>
      </c>
      <c r="C17" s="315"/>
      <c r="D17" s="315"/>
      <c r="E17" s="315"/>
      <c r="F17" s="315"/>
      <c r="G17" s="316"/>
      <c r="H17" s="113">
        <v>0</v>
      </c>
      <c r="I17" s="330">
        <f>+'Anexo 2 Bis'!J18+'Anexo 2 Bis'!K18</f>
        <v>0</v>
      </c>
      <c r="J17" s="330"/>
      <c r="K17" s="167">
        <f t="shared" si="0"/>
        <v>0</v>
      </c>
    </row>
    <row r="18" spans="1:11" ht="12.75">
      <c r="A18" s="111">
        <v>10</v>
      </c>
      <c r="B18" s="325" t="s">
        <v>149</v>
      </c>
      <c r="C18" s="315"/>
      <c r="D18" s="315"/>
      <c r="E18" s="315"/>
      <c r="F18" s="315"/>
      <c r="G18" s="316"/>
      <c r="H18" s="114">
        <f>+SUM(H19:H22)</f>
        <v>0</v>
      </c>
      <c r="I18" s="324">
        <f>+SUM(I19:J22)</f>
        <v>0</v>
      </c>
      <c r="J18" s="324"/>
      <c r="K18" s="193">
        <f>+SUM(K19:K22)</f>
        <v>0</v>
      </c>
    </row>
    <row r="19" spans="1:11" ht="12.75">
      <c r="A19" s="111">
        <v>11</v>
      </c>
      <c r="B19" s="314" t="s">
        <v>150</v>
      </c>
      <c r="C19" s="315"/>
      <c r="D19" s="315"/>
      <c r="E19" s="315"/>
      <c r="F19" s="315"/>
      <c r="G19" s="316"/>
      <c r="H19" s="113">
        <v>0</v>
      </c>
      <c r="I19" s="330">
        <f>+'Anexo 2 Bis'!J16+'Anexo 2 Bis'!K16</f>
        <v>0</v>
      </c>
      <c r="J19" s="330"/>
      <c r="K19" s="167">
        <f aca="true" t="shared" si="1" ref="K19:K24">+H19+I19</f>
        <v>0</v>
      </c>
    </row>
    <row r="20" spans="1:11" ht="12.75">
      <c r="A20" s="111">
        <v>12</v>
      </c>
      <c r="B20" s="314" t="s">
        <v>151</v>
      </c>
      <c r="C20" s="315"/>
      <c r="D20" s="315"/>
      <c r="E20" s="315"/>
      <c r="F20" s="315"/>
      <c r="G20" s="316"/>
      <c r="H20" s="113">
        <v>0</v>
      </c>
      <c r="I20" s="330">
        <f>+'Anexo 2 Bis'!J17+'Anexo 2 Bis'!K17</f>
        <v>0</v>
      </c>
      <c r="J20" s="330"/>
      <c r="K20" s="167">
        <f t="shared" si="1"/>
        <v>0</v>
      </c>
    </row>
    <row r="21" spans="1:11" ht="12.75">
      <c r="A21" s="111">
        <v>13</v>
      </c>
      <c r="B21" s="314" t="s">
        <v>152</v>
      </c>
      <c r="C21" s="315"/>
      <c r="D21" s="315"/>
      <c r="E21" s="315"/>
      <c r="F21" s="315"/>
      <c r="G21" s="316"/>
      <c r="H21" s="113">
        <v>0</v>
      </c>
      <c r="I21" s="330">
        <v>0</v>
      </c>
      <c r="J21" s="330"/>
      <c r="K21" s="167">
        <f t="shared" si="1"/>
        <v>0</v>
      </c>
    </row>
    <row r="22" spans="1:11" ht="12.75">
      <c r="A22" s="111">
        <v>16</v>
      </c>
      <c r="B22" s="314" t="s">
        <v>153</v>
      </c>
      <c r="C22" s="315"/>
      <c r="D22" s="315"/>
      <c r="E22" s="315"/>
      <c r="F22" s="315"/>
      <c r="G22" s="316"/>
      <c r="H22" s="113">
        <v>0</v>
      </c>
      <c r="I22" s="330">
        <v>0</v>
      </c>
      <c r="J22" s="330"/>
      <c r="K22" s="167">
        <f t="shared" si="1"/>
        <v>0</v>
      </c>
    </row>
    <row r="23" spans="1:11" ht="12.75">
      <c r="A23" s="111">
        <v>17</v>
      </c>
      <c r="B23" s="325" t="s">
        <v>154</v>
      </c>
      <c r="C23" s="315"/>
      <c r="D23" s="315"/>
      <c r="E23" s="315"/>
      <c r="F23" s="315"/>
      <c r="G23" s="316"/>
      <c r="H23" s="114">
        <v>0</v>
      </c>
      <c r="I23" s="324">
        <v>0</v>
      </c>
      <c r="J23" s="324"/>
      <c r="K23" s="193">
        <f t="shared" si="1"/>
        <v>0</v>
      </c>
    </row>
    <row r="24" spans="1:11" ht="12.75">
      <c r="A24" s="111">
        <v>18</v>
      </c>
      <c r="B24" s="325" t="s">
        <v>155</v>
      </c>
      <c r="C24" s="315"/>
      <c r="D24" s="315"/>
      <c r="E24" s="315"/>
      <c r="F24" s="315"/>
      <c r="G24" s="316"/>
      <c r="H24" s="114">
        <f>+'[1]anexo 2 '!$O$17</f>
        <v>0</v>
      </c>
      <c r="I24" s="324">
        <f>+'Anexo 2 Bis'!K18+'Anexo 2 Bis'!J18</f>
        <v>0</v>
      </c>
      <c r="J24" s="324"/>
      <c r="K24" s="193">
        <f t="shared" si="1"/>
        <v>0</v>
      </c>
    </row>
    <row r="25" spans="1:11" ht="12.75">
      <c r="A25" s="5"/>
      <c r="B25" s="325" t="s">
        <v>156</v>
      </c>
      <c r="C25" s="315"/>
      <c r="D25" s="315"/>
      <c r="E25" s="315"/>
      <c r="F25" s="315"/>
      <c r="G25" s="316"/>
      <c r="H25" s="114">
        <f>+H11+H18+H23+H24</f>
        <v>0</v>
      </c>
      <c r="I25" s="324">
        <f>+I11+I18+I23+I24</f>
        <v>7664029.030000001</v>
      </c>
      <c r="J25" s="324"/>
      <c r="K25" s="193">
        <f>+K11+K18+K23+K24</f>
        <v>7664029.030000001</v>
      </c>
    </row>
    <row r="26" spans="1:11" ht="13.5" thickBot="1">
      <c r="A26" s="5"/>
      <c r="B26" s="337"/>
      <c r="C26" s="338"/>
      <c r="D26" s="338"/>
      <c r="E26" s="338"/>
      <c r="F26" s="338"/>
      <c r="G26" s="339"/>
      <c r="H26" s="115"/>
      <c r="I26" s="318"/>
      <c r="J26" s="318"/>
      <c r="K26" s="194"/>
    </row>
    <row r="27" spans="3:7" ht="48.75" customHeight="1">
      <c r="C27" s="319"/>
      <c r="D27" s="320"/>
      <c r="E27" s="320"/>
      <c r="F27" s="320"/>
      <c r="G27" s="321"/>
    </row>
    <row r="28" spans="2:11" ht="12.75">
      <c r="B28" s="322"/>
      <c r="C28" s="322"/>
      <c r="D28" s="322"/>
      <c r="E28" s="322"/>
      <c r="F28" s="65"/>
      <c r="G28" s="322"/>
      <c r="H28" s="343"/>
      <c r="I28" s="168"/>
      <c r="J28" s="323"/>
      <c r="K28" s="323"/>
    </row>
    <row r="29" spans="2:11" ht="11.25" customHeight="1">
      <c r="B29" s="317"/>
      <c r="C29" s="317"/>
      <c r="D29" s="317"/>
      <c r="E29" s="317"/>
      <c r="F29" s="63"/>
      <c r="G29" s="317"/>
      <c r="H29" s="342"/>
      <c r="I29" s="195"/>
      <c r="J29" s="341"/>
      <c r="K29" s="341"/>
    </row>
    <row r="30" spans="2:11" ht="9.75" customHeight="1">
      <c r="B30" s="342"/>
      <c r="C30" s="342"/>
      <c r="D30" s="342"/>
      <c r="E30" s="342"/>
      <c r="F30" s="64"/>
      <c r="G30" s="342"/>
      <c r="H30" s="342"/>
      <c r="I30" s="195"/>
      <c r="J30" s="341"/>
      <c r="K30" s="341"/>
    </row>
  </sheetData>
  <sheetProtection/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0:J10"/>
    <mergeCell ref="B8:G10"/>
    <mergeCell ref="I17:J17"/>
    <mergeCell ref="I18:J18"/>
    <mergeCell ref="I23:J23"/>
    <mergeCell ref="I24:J24"/>
    <mergeCell ref="I19:J19"/>
    <mergeCell ref="I20:J20"/>
    <mergeCell ref="I21:J21"/>
    <mergeCell ref="I22:J22"/>
    <mergeCell ref="B15:G15"/>
    <mergeCell ref="B16:G16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2013</v>
      </c>
      <c r="B2">
        <f>+'Anexo 6'!$G$6</f>
        <v>0</v>
      </c>
      <c r="C2" s="16" t="str">
        <f>+'Anexo 6'!$K$5</f>
        <v>010102</v>
      </c>
      <c r="D2">
        <f>+'Anexo 6'!A11</f>
        <v>1</v>
      </c>
      <c r="E2" s="18">
        <f>+'Anexo 6'!H11</f>
        <v>0</v>
      </c>
      <c r="F2" s="18">
        <f>+'Anexo 6'!I11</f>
        <v>7664029.030000001</v>
      </c>
      <c r="G2" s="18">
        <f>+'Anexo 6'!K11</f>
        <v>7664029.030000001</v>
      </c>
    </row>
    <row r="3" spans="1:7" ht="12.75">
      <c r="A3">
        <f>+'Anexo 6'!$B$6</f>
        <v>2013</v>
      </c>
      <c r="B3">
        <f>+'Anexo 6'!$G$6</f>
        <v>0</v>
      </c>
      <c r="C3" s="16" t="str">
        <f>+'Anexo 6'!$K$5</f>
        <v>010102</v>
      </c>
      <c r="D3">
        <f>+'Anexo 6'!A12</f>
        <v>2</v>
      </c>
      <c r="E3" s="18">
        <f>+'Anexo 6'!H12</f>
        <v>0</v>
      </c>
      <c r="F3" s="18">
        <f>+'Anexo 6'!I12</f>
        <v>7664029.030000001</v>
      </c>
      <c r="G3" s="18">
        <f>+'Anexo 6'!K12</f>
        <v>7664029.030000001</v>
      </c>
    </row>
    <row r="4" spans="1:7" ht="12.75">
      <c r="A4">
        <f>+'Anexo 6'!$B$6</f>
        <v>2013</v>
      </c>
      <c r="B4">
        <f>+'Anexo 6'!$G$6</f>
        <v>0</v>
      </c>
      <c r="C4" s="16" t="str">
        <f>+'Anexo 6'!$K$5</f>
        <v>010102</v>
      </c>
      <c r="D4">
        <f>+'Anexo 6'!A13</f>
        <v>3</v>
      </c>
      <c r="E4" s="18">
        <f>+'Anexo 6'!H13</f>
        <v>0</v>
      </c>
      <c r="F4" s="18">
        <f>+'Anexo 6'!I13</f>
        <v>0</v>
      </c>
      <c r="G4" s="18">
        <f>+'Anexo 6'!K13</f>
        <v>0</v>
      </c>
    </row>
    <row r="5" spans="1:7" ht="12.75">
      <c r="A5">
        <f>+'Anexo 6'!$B$6</f>
        <v>2013</v>
      </c>
      <c r="B5">
        <f>+'Anexo 6'!$G$6</f>
        <v>0</v>
      </c>
      <c r="C5" s="16" t="str">
        <f>+'Anexo 6'!$K$5</f>
        <v>010102</v>
      </c>
      <c r="D5">
        <f>+'Anexo 6'!A14</f>
        <v>4</v>
      </c>
      <c r="E5" s="18">
        <f>+'Anexo 6'!H14</f>
        <v>0</v>
      </c>
      <c r="F5" s="18">
        <f>+'Anexo 6'!I14</f>
        <v>0</v>
      </c>
      <c r="G5" s="18">
        <f>+'Anexo 6'!K14</f>
        <v>0</v>
      </c>
    </row>
    <row r="6" spans="1:7" ht="12.75">
      <c r="A6">
        <f>+'Anexo 6'!$B$6</f>
        <v>2013</v>
      </c>
      <c r="B6">
        <f>+'Anexo 6'!$G$6</f>
        <v>0</v>
      </c>
      <c r="C6" s="16" t="str">
        <f>+'Anexo 6'!$K$5</f>
        <v>010102</v>
      </c>
      <c r="D6">
        <f>+'Anexo 6'!A15</f>
        <v>5</v>
      </c>
      <c r="E6" s="18">
        <f>+'Anexo 6'!H15</f>
        <v>0</v>
      </c>
      <c r="F6" s="18">
        <f>+'Anexo 6'!I15</f>
        <v>0</v>
      </c>
      <c r="G6" s="18">
        <f>+'Anexo 6'!K15</f>
        <v>0</v>
      </c>
    </row>
    <row r="7" spans="1:7" ht="12.75">
      <c r="A7">
        <f>+'Anexo 6'!$B$6</f>
        <v>2013</v>
      </c>
      <c r="B7">
        <f>+'Anexo 6'!$G$6</f>
        <v>0</v>
      </c>
      <c r="C7" s="16" t="str">
        <f>+'Anexo 6'!$K$5</f>
        <v>010102</v>
      </c>
      <c r="D7">
        <f>+'Anexo 6'!A16</f>
        <v>6</v>
      </c>
      <c r="E7" s="18">
        <f>+'Anexo 6'!H16</f>
        <v>0</v>
      </c>
      <c r="F7" s="18">
        <f>+'Anexo 6'!I16</f>
        <v>0</v>
      </c>
      <c r="G7" s="18">
        <f>+'Anexo 6'!K16</f>
        <v>0</v>
      </c>
    </row>
    <row r="8" spans="1:7" ht="12.75">
      <c r="A8">
        <f>+'Anexo 6'!$B$6</f>
        <v>2013</v>
      </c>
      <c r="B8">
        <f>+'Anexo 6'!$G$6</f>
        <v>0</v>
      </c>
      <c r="C8" s="16" t="str">
        <f>+'Anexo 6'!$K$5</f>
        <v>010102</v>
      </c>
      <c r="D8">
        <f>+'Anexo 6'!A17</f>
        <v>9</v>
      </c>
      <c r="E8" s="18">
        <f>+'Anexo 6'!H17</f>
        <v>0</v>
      </c>
      <c r="F8" s="18">
        <f>+'Anexo 6'!I17</f>
        <v>0</v>
      </c>
      <c r="G8" s="18">
        <f>+'Anexo 6'!K17</f>
        <v>0</v>
      </c>
    </row>
    <row r="9" spans="1:7" ht="12.75">
      <c r="A9">
        <f>+'Anexo 6'!$B$6</f>
        <v>2013</v>
      </c>
      <c r="B9">
        <f>+'Anexo 6'!$G$6</f>
        <v>0</v>
      </c>
      <c r="C9" s="16" t="str">
        <f>+'Anexo 6'!$K$5</f>
        <v>010102</v>
      </c>
      <c r="D9">
        <f>+'Anexo 6'!A18</f>
        <v>10</v>
      </c>
      <c r="E9" s="18">
        <f>+'Anexo 6'!H18</f>
        <v>0</v>
      </c>
      <c r="F9" s="18">
        <f>+'Anexo 6'!I18</f>
        <v>0</v>
      </c>
      <c r="G9" s="18">
        <f>+'Anexo 6'!K18</f>
        <v>0</v>
      </c>
    </row>
    <row r="10" spans="1:7" ht="12.75">
      <c r="A10">
        <f>+'Anexo 6'!$B$6</f>
        <v>2013</v>
      </c>
      <c r="B10">
        <f>+'Anexo 6'!$G$6</f>
        <v>0</v>
      </c>
      <c r="C10" s="16" t="str">
        <f>+'Anexo 6'!$K$5</f>
        <v>010102</v>
      </c>
      <c r="D10">
        <f>+'Anexo 6'!A19</f>
        <v>11</v>
      </c>
      <c r="E10" s="18">
        <f>+'Anexo 6'!H19</f>
        <v>0</v>
      </c>
      <c r="F10" s="18">
        <f>+'Anexo 6'!I19</f>
        <v>0</v>
      </c>
      <c r="G10" s="18">
        <f>+'Anexo 6'!K19</f>
        <v>0</v>
      </c>
    </row>
    <row r="11" spans="1:7" ht="12.75">
      <c r="A11">
        <f>+'Anexo 6'!$B$6</f>
        <v>2013</v>
      </c>
      <c r="B11">
        <f>+'Anexo 6'!$G$6</f>
        <v>0</v>
      </c>
      <c r="C11" s="16" t="str">
        <f>+'Anexo 6'!$K$5</f>
        <v>010102</v>
      </c>
      <c r="D11">
        <f>+'Anexo 6'!A20</f>
        <v>12</v>
      </c>
      <c r="E11" s="18">
        <f>+'Anexo 6'!H20</f>
        <v>0</v>
      </c>
      <c r="F11" s="18">
        <f>+'Anexo 6'!I20</f>
        <v>0</v>
      </c>
      <c r="G11" s="18">
        <f>+'Anexo 6'!K20</f>
        <v>0</v>
      </c>
    </row>
    <row r="12" spans="1:7" ht="12.75">
      <c r="A12">
        <f>+'Anexo 6'!$B$6</f>
        <v>2013</v>
      </c>
      <c r="B12">
        <f>+'Anexo 6'!$G$6</f>
        <v>0</v>
      </c>
      <c r="C12" s="16" t="str">
        <f>+'Anexo 6'!$K$5</f>
        <v>010102</v>
      </c>
      <c r="D12">
        <f>+'Anexo 6'!A21</f>
        <v>13</v>
      </c>
      <c r="E12" s="18">
        <f>+'Anexo 6'!H21</f>
        <v>0</v>
      </c>
      <c r="F12" s="18">
        <f>+'Anexo 6'!I21</f>
        <v>0</v>
      </c>
      <c r="G12" s="18">
        <f>+'Anexo 6'!K21</f>
        <v>0</v>
      </c>
    </row>
    <row r="13" spans="1:7" ht="12.75">
      <c r="A13">
        <f>+'Anexo 6'!$B$6</f>
        <v>2013</v>
      </c>
      <c r="B13">
        <f>+'Anexo 6'!$G$6</f>
        <v>0</v>
      </c>
      <c r="C13" s="16" t="str">
        <f>+'Anexo 6'!$K$5</f>
        <v>010102</v>
      </c>
      <c r="D13">
        <f>+'Anexo 6'!A22</f>
        <v>16</v>
      </c>
      <c r="E13" s="18">
        <f>+'Anexo 6'!H22</f>
        <v>0</v>
      </c>
      <c r="F13" s="18">
        <f>+'Anexo 6'!I22</f>
        <v>0</v>
      </c>
      <c r="G13" s="18">
        <f>+'Anexo 6'!K22</f>
        <v>0</v>
      </c>
    </row>
    <row r="14" spans="1:7" ht="12.75">
      <c r="A14">
        <f>+'Anexo 6'!$B$6</f>
        <v>2013</v>
      </c>
      <c r="B14">
        <f>+'Anexo 6'!$G$6</f>
        <v>0</v>
      </c>
      <c r="C14" s="16" t="str">
        <f>+'Anexo 6'!$K$5</f>
        <v>010102</v>
      </c>
      <c r="D14">
        <f>+'Anexo 6'!A23</f>
        <v>17</v>
      </c>
      <c r="E14" s="18">
        <f>+'Anexo 6'!H23</f>
        <v>0</v>
      </c>
      <c r="F14" s="18">
        <f>+'Anexo 6'!I23</f>
        <v>0</v>
      </c>
      <c r="G14" s="18">
        <f>+'Anexo 6'!K23</f>
        <v>0</v>
      </c>
    </row>
    <row r="15" spans="1:7" ht="12.75">
      <c r="A15">
        <f>+'Anexo 6'!$B$6</f>
        <v>2013</v>
      </c>
      <c r="B15">
        <f>+'Anexo 6'!$G$6</f>
        <v>0</v>
      </c>
      <c r="C15" s="16" t="str">
        <f>+'Anexo 6'!$K$5</f>
        <v>010102</v>
      </c>
      <c r="D15">
        <f>+'Anexo 6'!A24</f>
        <v>18</v>
      </c>
      <c r="E15" s="18">
        <f>+'Anexo 6'!H24</f>
        <v>0</v>
      </c>
      <c r="F15" s="18">
        <f>+'Anexo 6'!I24</f>
        <v>0</v>
      </c>
      <c r="G15" s="18">
        <f>+'Anexo 6'!K24</f>
        <v>0</v>
      </c>
    </row>
    <row r="16" spans="1:7" ht="12.75">
      <c r="A16">
        <f>+'Anexo 6'!$B$6</f>
        <v>2013</v>
      </c>
      <c r="B16">
        <f>+'Anexo 6'!$G$6</f>
        <v>0</v>
      </c>
      <c r="C16" s="16" t="str">
        <f>+'Anexo 6'!$K$5</f>
        <v>010102</v>
      </c>
      <c r="D16">
        <f>+'Anexo 6'!A25</f>
        <v>0</v>
      </c>
      <c r="E16" s="18">
        <f>+'Anexo 6'!H25</f>
        <v>0</v>
      </c>
      <c r="F16" s="18">
        <f>+'Anexo 6'!I25</f>
        <v>7664029.030000001</v>
      </c>
      <c r="G16" s="18">
        <f>+'Anexo 6'!K25</f>
        <v>7664029.030000001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2013</v>
      </c>
      <c r="B2" s="17" t="str">
        <f>+'Anexo I Programacion Financiera'!$K$5</f>
        <v>010102</v>
      </c>
      <c r="C2">
        <f>+'Anexo I Programacion Financiera'!B13</f>
        <v>1</v>
      </c>
      <c r="D2" s="18">
        <f>+'Anexo I Programacion Financiera'!H13</f>
        <v>0</v>
      </c>
      <c r="E2" s="18">
        <f>+'Anexo I Programacion Financiera'!I13</f>
        <v>0</v>
      </c>
      <c r="F2" s="18">
        <f>+'Anexo I Programacion Financiera'!J13</f>
        <v>0</v>
      </c>
      <c r="G2" s="18">
        <f>+'Anexo I Programacion Financiera'!K13</f>
        <v>0</v>
      </c>
      <c r="H2" s="18">
        <f>+'Anexo I Programacion Financiera'!L13</f>
        <v>0</v>
      </c>
    </row>
    <row r="3" spans="1:8" ht="12.75">
      <c r="A3">
        <f>+'Anexo I Programacion Financiera'!$B$6</f>
        <v>2013</v>
      </c>
      <c r="B3" s="17" t="str">
        <f>+'Anexo I Programacion Financiera'!$K$5</f>
        <v>010102</v>
      </c>
      <c r="C3">
        <f>+'Anexo I Programacion Financiera'!B14</f>
        <v>2</v>
      </c>
      <c r="D3" s="18">
        <f>+'Anexo I Programacion Financiera'!H14</f>
        <v>4950012</v>
      </c>
      <c r="E3" s="18">
        <f>+'Anexo I Programacion Financiera'!I14</f>
        <v>4950012</v>
      </c>
      <c r="F3" s="18">
        <f>+'Anexo I Programacion Financiera'!J14</f>
        <v>4950012</v>
      </c>
      <c r="G3" s="18">
        <f>+'Anexo I Programacion Financiera'!K14</f>
        <v>4950012</v>
      </c>
      <c r="H3" s="18">
        <f>+'Anexo I Programacion Financiera'!L14</f>
        <v>19800048</v>
      </c>
    </row>
    <row r="4" spans="1:8" ht="12.75">
      <c r="A4">
        <f>+'Anexo I Programacion Financiera'!$B$6</f>
        <v>2013</v>
      </c>
      <c r="B4" s="17" t="str">
        <f>+'Anexo I Programacion Financiera'!$K$5</f>
        <v>010102</v>
      </c>
      <c r="C4">
        <f>+'Anexo I Programacion Financiera'!B15</f>
        <v>3</v>
      </c>
      <c r="D4" s="18">
        <f>+'Anexo I Programacion Financiera'!H15</f>
        <v>-4950012</v>
      </c>
      <c r="E4" s="18">
        <f>+'Anexo I Programacion Financiera'!I15</f>
        <v>-4950012</v>
      </c>
      <c r="F4" s="18">
        <f>+'Anexo I Programacion Financiera'!J15</f>
        <v>-4950012</v>
      </c>
      <c r="G4" s="18">
        <f>+'Anexo I Programacion Financiera'!K15</f>
        <v>-4950012</v>
      </c>
      <c r="H4" s="18">
        <f>+'Anexo I Programacion Financiera'!L15</f>
        <v>-19800048</v>
      </c>
    </row>
    <row r="5" spans="1:8" ht="12.75">
      <c r="A5">
        <f>+'Anexo I Programacion Financiera'!$B$6</f>
        <v>2013</v>
      </c>
      <c r="B5" s="17" t="str">
        <f>+'Anexo I Programacion Financiera'!$K$5</f>
        <v>010102</v>
      </c>
      <c r="C5">
        <f>+'Anexo I Programacion Financiera'!B16</f>
        <v>4</v>
      </c>
      <c r="D5" s="18">
        <f>+'Anexo I Programacion Financiera'!H16</f>
        <v>0</v>
      </c>
      <c r="E5" s="18">
        <f>+'Anexo I Programacion Financiera'!I16</f>
        <v>0</v>
      </c>
      <c r="F5" s="18">
        <f>+'Anexo I Programacion Financiera'!J16</f>
        <v>0</v>
      </c>
      <c r="G5" s="18">
        <f>+'Anexo I Programacion Financiera'!K16</f>
        <v>0</v>
      </c>
      <c r="H5" s="18">
        <f>+'Anexo I Programacion Financiera'!L16</f>
        <v>0</v>
      </c>
    </row>
    <row r="6" spans="1:8" ht="12.75">
      <c r="A6">
        <f>+'Anexo I Programacion Financiera'!$B$6</f>
        <v>2013</v>
      </c>
      <c r="B6" s="17" t="str">
        <f>+'Anexo I Programacion Financiera'!$K$5</f>
        <v>010102</v>
      </c>
      <c r="C6">
        <f>+'Anexo I Programacion Financiera'!B17</f>
        <v>5</v>
      </c>
      <c r="D6" s="18">
        <f>+'Anexo I Programacion Financiera'!H17</f>
        <v>80691</v>
      </c>
      <c r="E6" s="18">
        <f>+'Anexo I Programacion Financiera'!I17</f>
        <v>80691</v>
      </c>
      <c r="F6" s="18">
        <f>+'Anexo I Programacion Financiera'!J17</f>
        <v>80691</v>
      </c>
      <c r="G6" s="18">
        <f>+'Anexo I Programacion Financiera'!K17</f>
        <v>80691</v>
      </c>
      <c r="H6" s="18">
        <f>+'Anexo I Programacion Financiera'!L17</f>
        <v>322764</v>
      </c>
    </row>
    <row r="7" spans="1:8" ht="12.75">
      <c r="A7">
        <f>+'Anexo I Programacion Financiera'!$B$6</f>
        <v>2013</v>
      </c>
      <c r="B7" s="17" t="str">
        <f>+'Anexo I Programacion Financiera'!$K$5</f>
        <v>010102</v>
      </c>
      <c r="C7">
        <f>+'Anexo I Programacion Financiera'!B18</f>
        <v>6</v>
      </c>
      <c r="D7" s="18">
        <f>+'Anexo I Programacion Financiera'!H18</f>
        <v>-5030703</v>
      </c>
      <c r="E7" s="18">
        <f>+'Anexo I Programacion Financiera'!I18</f>
        <v>-5030703</v>
      </c>
      <c r="F7" s="18">
        <f>+'Anexo I Programacion Financiera'!J18</f>
        <v>-5030703</v>
      </c>
      <c r="G7" s="18">
        <f>+'Anexo I Programacion Financiera'!K18</f>
        <v>-5030703</v>
      </c>
      <c r="H7" s="18">
        <f>+'Anexo I Programacion Financiera'!L18</f>
        <v>-20122812</v>
      </c>
    </row>
    <row r="8" spans="1:8" ht="12.75">
      <c r="A8">
        <f>+'Anexo I Programacion Financiera'!$B$6</f>
        <v>2013</v>
      </c>
      <c r="B8" s="17" t="str">
        <f>+'Anexo I Programacion Financiera'!$K$5</f>
        <v>010102</v>
      </c>
      <c r="C8">
        <f>+'Anexo I Programacion Financiera'!B19</f>
        <v>7</v>
      </c>
      <c r="D8" s="18">
        <f>+'Anexo I Programacion Financiera'!H19</f>
        <v>0</v>
      </c>
      <c r="E8" s="18">
        <f>+'Anexo I Programacion Financiera'!I19</f>
        <v>0</v>
      </c>
      <c r="F8" s="18">
        <f>+'Anexo I Programacion Financiera'!J19</f>
        <v>0</v>
      </c>
      <c r="G8" s="18">
        <f>+'Anexo I Programacion Financiera'!K19</f>
        <v>0</v>
      </c>
      <c r="H8" s="18">
        <f>+'Anexo I Programacion Financiera'!L19</f>
        <v>0</v>
      </c>
    </row>
    <row r="9" spans="1:8" ht="12.75">
      <c r="A9">
        <f>+'Anexo I Programacion Financiera'!$B$6</f>
        <v>2013</v>
      </c>
      <c r="B9" s="17" t="str">
        <f>+'Anexo I Programacion Financiera'!$K$5</f>
        <v>010102</v>
      </c>
      <c r="C9">
        <f>+'Anexo I Programacion Financiera'!B20</f>
        <v>8</v>
      </c>
      <c r="D9" s="18">
        <f>+'Anexo I Programacion Financiera'!H20</f>
        <v>5030703</v>
      </c>
      <c r="E9" s="18">
        <f>+'Anexo I Programacion Financiera'!I20</f>
        <v>5030703</v>
      </c>
      <c r="F9" s="18">
        <f>+'Anexo I Programacion Financiera'!J20</f>
        <v>5030703</v>
      </c>
      <c r="G9" s="18">
        <f>+'Anexo I Programacion Financiera'!K20</f>
        <v>5030703</v>
      </c>
      <c r="H9" s="18">
        <f>+'Anexo I Programacion Financiera'!L20</f>
        <v>20122812</v>
      </c>
    </row>
    <row r="10" spans="1:8" ht="12.75">
      <c r="A10">
        <f>+'Anexo I Programacion Financiera'!$B$6</f>
        <v>2013</v>
      </c>
      <c r="B10" s="17" t="str">
        <f>+'Anexo I Programacion Financiera'!$K$5</f>
        <v>010102</v>
      </c>
      <c r="C10">
        <f>+'Anexo I Programacion Financiera'!B21</f>
        <v>9</v>
      </c>
      <c r="D10" s="18">
        <f>+'Anexo I Programacion Financiera'!H21</f>
        <v>0</v>
      </c>
      <c r="E10" s="18">
        <f>+'Anexo I Programacion Financiera'!I21</f>
        <v>0</v>
      </c>
      <c r="F10" s="18">
        <f>+'Anexo I Programacion Financiera'!J21</f>
        <v>0</v>
      </c>
      <c r="G10" s="18">
        <f>+'Anexo I Programacion Financiera'!K21</f>
        <v>0</v>
      </c>
      <c r="H10" s="18">
        <f>+'Anexo I Programacion Financiera'!L21</f>
        <v>0</v>
      </c>
    </row>
    <row r="11" spans="1:8" ht="12.75">
      <c r="A11">
        <f>+'Anexo I Programacion Financiera'!$B$6</f>
        <v>2013</v>
      </c>
      <c r="B11" s="17" t="str">
        <f>+'Anexo I Programacion Financiera'!$K$5</f>
        <v>010102</v>
      </c>
      <c r="C11">
        <f>+'Anexo I Programacion Financiera'!B22</f>
        <v>10</v>
      </c>
      <c r="D11" s="18">
        <f>+'Anexo I Programacion Financiera'!H22</f>
        <v>0</v>
      </c>
      <c r="E11" s="18">
        <f>+'Anexo I Programacion Financiera'!I22</f>
        <v>0</v>
      </c>
      <c r="F11" s="18">
        <f>+'Anexo I Programacion Financiera'!J22</f>
        <v>0</v>
      </c>
      <c r="G11" s="18">
        <f>+'Anexo I Programacion Financiera'!K22</f>
        <v>0</v>
      </c>
      <c r="H11" s="18">
        <f>+'Anexo I Programacion Financiera'!L22</f>
        <v>0</v>
      </c>
    </row>
    <row r="12" spans="1:8" ht="12.75">
      <c r="A12">
        <f>+'Anexo I Programacion Financiera'!$B$6</f>
        <v>2013</v>
      </c>
      <c r="B12" s="17" t="str">
        <f>+'Anexo I Programacion Financiera'!$K$5</f>
        <v>010102</v>
      </c>
      <c r="C12">
        <f>+'Anexo I Programacion Financiera'!B23</f>
        <v>11</v>
      </c>
      <c r="D12" s="18">
        <f>+'Anexo I Programacion Financiera'!H23</f>
        <v>-5030703</v>
      </c>
      <c r="E12" s="18">
        <f>+'Anexo I Programacion Financiera'!I23</f>
        <v>-5030703</v>
      </c>
      <c r="F12" s="18">
        <f>+'Anexo I Programacion Financiera'!J23</f>
        <v>-5030703</v>
      </c>
      <c r="G12" s="18">
        <f>+'Anexo I Programacion Financiera'!K23</f>
        <v>-5030703</v>
      </c>
      <c r="H12" s="18">
        <f>+'Anexo I Programacion Financiera'!L23</f>
        <v>-20122812</v>
      </c>
    </row>
    <row r="13" spans="1:8" ht="12.75">
      <c r="A13">
        <f>+'Anexo I Programacion Financiera'!$B$6</f>
        <v>2013</v>
      </c>
      <c r="B13" s="17" t="str">
        <f>+'Anexo I Programacion Financiera'!$K$5</f>
        <v>010102</v>
      </c>
      <c r="C13">
        <f>+'Anexo I Programacion Financiera'!B24</f>
        <v>12</v>
      </c>
      <c r="D13" s="18">
        <f>+'Anexo I Programacion Financiera'!H24</f>
        <v>0</v>
      </c>
      <c r="E13" s="18">
        <f>+'Anexo I Programacion Financiera'!I24</f>
        <v>0</v>
      </c>
      <c r="F13" s="18">
        <f>+'Anexo I Programacion Financiera'!J24</f>
        <v>0</v>
      </c>
      <c r="G13" s="18">
        <f>+'Anexo I Programacion Financiera'!K24</f>
        <v>0</v>
      </c>
      <c r="H13" s="18">
        <f>+'Anexo I Programacion Financiera'!L24</f>
        <v>0</v>
      </c>
    </row>
    <row r="14" spans="1:8" ht="12.75">
      <c r="A14">
        <f>+'Anexo I Programacion Financiera'!$B$6</f>
        <v>2013</v>
      </c>
      <c r="B14" s="17" t="str">
        <f>+'Anexo I Programacion Financiera'!$K$5</f>
        <v>010102</v>
      </c>
      <c r="C14">
        <f>+'Anexo I Programacion Financiera'!B25</f>
        <v>13</v>
      </c>
      <c r="D14" s="18">
        <f>+'Anexo I Programacion Financiera'!H25</f>
        <v>0</v>
      </c>
      <c r="E14" s="18">
        <f>+'Anexo I Programacion Financiera'!I25</f>
        <v>0</v>
      </c>
      <c r="F14" s="18">
        <f>+'Anexo I Programacion Financiera'!J25</f>
        <v>0</v>
      </c>
      <c r="G14" s="18">
        <f>+'Anexo I Programacion Financiera'!K25</f>
        <v>0</v>
      </c>
      <c r="H14" s="18">
        <f>+'Anexo I Programacion Financiera'!L25</f>
        <v>0</v>
      </c>
    </row>
    <row r="15" spans="1:8" ht="12.75">
      <c r="A15">
        <f>+'Anexo I Programacion Financiera'!$B$6</f>
        <v>2013</v>
      </c>
      <c r="B15" s="17" t="str">
        <f>+'Anexo I Programacion Financiera'!$K$5</f>
        <v>010102</v>
      </c>
      <c r="C15">
        <f>+'Anexo I Programacion Financiera'!B26</f>
        <v>14</v>
      </c>
      <c r="D15" s="18">
        <f>+'Anexo I Programacion Financiera'!H26</f>
        <v>0</v>
      </c>
      <c r="E15" s="18">
        <f>+'Anexo I Programacion Financiera'!I26</f>
        <v>0</v>
      </c>
      <c r="F15" s="18">
        <f>+'Anexo I Programacion Financiera'!J26</f>
        <v>0</v>
      </c>
      <c r="G15" s="18">
        <f>+'Anexo I Programacion Financiera'!K26</f>
        <v>0</v>
      </c>
      <c r="H15" s="18">
        <f>+'Anexo I Programacion Financiera'!L26</f>
        <v>0</v>
      </c>
    </row>
    <row r="16" spans="1:8" ht="12.75">
      <c r="A16">
        <f>+'Anexo I Programacion Financiera'!$B$6</f>
        <v>2013</v>
      </c>
      <c r="B16" s="17" t="str">
        <f>+'Anexo I Programacion Financiera'!$K$5</f>
        <v>010102</v>
      </c>
      <c r="C16">
        <f>+'Anexo I Programacion Financiera'!B27</f>
        <v>15</v>
      </c>
      <c r="D16" s="18">
        <f>+'Anexo I Programacion Financiera'!H27</f>
        <v>-5030703</v>
      </c>
      <c r="E16" s="18">
        <f>+'Anexo I Programacion Financiera'!I27</f>
        <v>-5030703</v>
      </c>
      <c r="F16" s="18">
        <f>+'Anexo I Programacion Financiera'!J27</f>
        <v>-5030703</v>
      </c>
      <c r="G16" s="18">
        <f>+'Anexo I Programacion Financiera'!K27</f>
        <v>-5030703</v>
      </c>
      <c r="H16" s="18">
        <f>+'Anexo I Programacion Financiera'!L27</f>
        <v>-20122812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zoomScalePageLayoutView="0" workbookViewId="0" topLeftCell="A1">
      <selection activeCell="N40" sqref="N40"/>
    </sheetView>
  </sheetViews>
  <sheetFormatPr defaultColWidth="11.00390625" defaultRowHeight="12.75"/>
  <cols>
    <col min="1" max="1" width="17.00390625" style="248" customWidth="1"/>
    <col min="2" max="2" width="10.375" style="249" customWidth="1"/>
    <col min="3" max="4" width="10.75390625" style="249" customWidth="1"/>
    <col min="5" max="6" width="3.125" style="249" customWidth="1"/>
    <col min="7" max="7" width="2.875" style="249" customWidth="1"/>
    <col min="8" max="8" width="3.125" style="249" customWidth="1"/>
    <col min="9" max="9" width="9.875" style="249" customWidth="1"/>
    <col min="10" max="10" width="10.125" style="249" customWidth="1"/>
    <col min="11" max="12" width="11.125" style="249" customWidth="1"/>
    <col min="13" max="13" width="9.50390625" style="249" customWidth="1"/>
    <col min="14" max="14" width="11.25390625" style="249" bestFit="1" customWidth="1"/>
    <col min="15" max="15" width="11.125" style="249" bestFit="1" customWidth="1"/>
    <col min="16" max="16384" width="11.00390625" style="248" customWidth="1"/>
  </cols>
  <sheetData>
    <row r="1" spans="1:15" ht="15">
      <c r="A1" s="276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3" ht="12.75">
      <c r="A3" s="216" t="s">
        <v>1</v>
      </c>
    </row>
    <row r="5" spans="1:13" ht="12.75">
      <c r="A5" s="248" t="s">
        <v>164</v>
      </c>
      <c r="L5" s="250" t="s">
        <v>2</v>
      </c>
      <c r="M5" s="217" t="s">
        <v>162</v>
      </c>
    </row>
    <row r="7" spans="1:8" ht="12.75">
      <c r="A7" s="248" t="s">
        <v>3</v>
      </c>
      <c r="B7" s="218">
        <v>2013</v>
      </c>
      <c r="D7" s="249" t="s">
        <v>4</v>
      </c>
      <c r="E7" s="219" t="s">
        <v>73</v>
      </c>
      <c r="F7" s="219"/>
      <c r="G7" s="219"/>
      <c r="H7" s="219"/>
    </row>
    <row r="8" ht="13.5" thickBot="1"/>
    <row r="9" spans="1:15" s="221" customFormat="1" ht="10.5">
      <c r="A9" s="278" t="s">
        <v>5</v>
      </c>
      <c r="B9" s="281" t="s">
        <v>6</v>
      </c>
      <c r="C9" s="269" t="s">
        <v>7</v>
      </c>
      <c r="D9" s="269"/>
      <c r="E9" s="269" t="s">
        <v>8</v>
      </c>
      <c r="F9" s="269"/>
      <c r="G9" s="269"/>
      <c r="H9" s="269"/>
      <c r="I9" s="214" t="s">
        <v>9</v>
      </c>
      <c r="J9" s="281" t="s">
        <v>10</v>
      </c>
      <c r="K9" s="214" t="s">
        <v>11</v>
      </c>
      <c r="L9" s="281" t="s">
        <v>12</v>
      </c>
      <c r="M9" s="214" t="s">
        <v>13</v>
      </c>
      <c r="N9" s="214" t="s">
        <v>14</v>
      </c>
      <c r="O9" s="220" t="s">
        <v>15</v>
      </c>
    </row>
    <row r="10" spans="1:15" s="221" customFormat="1" ht="10.5">
      <c r="A10" s="279"/>
      <c r="B10" s="282"/>
      <c r="C10" s="270" t="s">
        <v>16</v>
      </c>
      <c r="D10" s="270"/>
      <c r="E10" s="270" t="s">
        <v>17</v>
      </c>
      <c r="F10" s="270"/>
      <c r="G10" s="270"/>
      <c r="H10" s="270"/>
      <c r="I10" s="215" t="s">
        <v>18</v>
      </c>
      <c r="J10" s="282"/>
      <c r="K10" s="215" t="s">
        <v>19</v>
      </c>
      <c r="L10" s="282"/>
      <c r="M10" s="215" t="s">
        <v>20</v>
      </c>
      <c r="N10" s="215" t="s">
        <v>21</v>
      </c>
      <c r="O10" s="223" t="s">
        <v>22</v>
      </c>
    </row>
    <row r="11" spans="1:15" s="221" customFormat="1" ht="11.25" thickBot="1">
      <c r="A11" s="280"/>
      <c r="B11" s="283"/>
      <c r="C11" s="224" t="s">
        <v>23</v>
      </c>
      <c r="D11" s="224" t="s">
        <v>24</v>
      </c>
      <c r="E11" s="265" t="s">
        <v>25</v>
      </c>
      <c r="F11" s="265"/>
      <c r="G11" s="265"/>
      <c r="H11" s="265"/>
      <c r="I11" s="213"/>
      <c r="J11" s="283"/>
      <c r="K11" s="213"/>
      <c r="L11" s="283"/>
      <c r="M11" s="213"/>
      <c r="N11" s="213"/>
      <c r="O11" s="225"/>
    </row>
    <row r="12" spans="1:15" s="221" customFormat="1" ht="12.75" customHeight="1">
      <c r="A12" s="226" t="s">
        <v>124</v>
      </c>
      <c r="B12" s="227">
        <v>0</v>
      </c>
      <c r="C12" s="227">
        <v>73129714</v>
      </c>
      <c r="D12" s="228">
        <v>0</v>
      </c>
      <c r="E12" s="266">
        <f>+B12+C12-D12</f>
        <v>73129714</v>
      </c>
      <c r="F12" s="266"/>
      <c r="G12" s="266"/>
      <c r="H12" s="266"/>
      <c r="I12" s="251">
        <v>27246097.37</v>
      </c>
      <c r="J12" s="227">
        <v>27246097.37</v>
      </c>
      <c r="K12" s="227">
        <v>27246097.37</v>
      </c>
      <c r="L12" s="227">
        <v>19582068.34</v>
      </c>
      <c r="M12" s="227">
        <f aca="true" t="shared" si="0" ref="M12:M18">+J12-K12</f>
        <v>0</v>
      </c>
      <c r="N12" s="227">
        <f aca="true" t="shared" si="1" ref="N12:N18">+E12-I12</f>
        <v>45883616.629999995</v>
      </c>
      <c r="O12" s="229">
        <f>+J12-L12</f>
        <v>7664029.030000001</v>
      </c>
    </row>
    <row r="13" spans="1:15" s="221" customFormat="1" ht="10.5">
      <c r="A13" s="226" t="s">
        <v>123</v>
      </c>
      <c r="B13" s="227">
        <v>1500000</v>
      </c>
      <c r="C13" s="227">
        <v>0</v>
      </c>
      <c r="D13" s="228">
        <v>0</v>
      </c>
      <c r="E13" s="266">
        <f aca="true" t="shared" si="2" ref="E13:E19">+B13+C13-D13</f>
        <v>1500000</v>
      </c>
      <c r="F13" s="266"/>
      <c r="G13" s="266"/>
      <c r="H13" s="266"/>
      <c r="I13" s="251">
        <v>132651.17</v>
      </c>
      <c r="J13" s="227">
        <v>132651.17</v>
      </c>
      <c r="K13" s="227">
        <v>132651.17</v>
      </c>
      <c r="L13" s="227">
        <v>132651.17</v>
      </c>
      <c r="M13" s="227">
        <f t="shared" si="0"/>
        <v>0</v>
      </c>
      <c r="N13" s="227">
        <f t="shared" si="1"/>
        <v>1367348.83</v>
      </c>
      <c r="O13" s="229">
        <f aca="true" t="shared" si="3" ref="O13:O19">+J13-L13</f>
        <v>0</v>
      </c>
    </row>
    <row r="14" spans="1:15" s="221" customFormat="1" ht="10.5">
      <c r="A14" s="226" t="s">
        <v>125</v>
      </c>
      <c r="B14" s="227">
        <v>18285048</v>
      </c>
      <c r="C14" s="227">
        <v>0</v>
      </c>
      <c r="D14" s="228">
        <v>0</v>
      </c>
      <c r="E14" s="266">
        <f t="shared" si="2"/>
        <v>18285048</v>
      </c>
      <c r="F14" s="266"/>
      <c r="G14" s="266"/>
      <c r="H14" s="266"/>
      <c r="I14" s="251">
        <v>3630901.68</v>
      </c>
      <c r="J14" s="227">
        <v>3541289.73</v>
      </c>
      <c r="K14" s="227">
        <v>3541289.73</v>
      </c>
      <c r="L14" s="227">
        <v>3541289.73</v>
      </c>
      <c r="M14" s="227">
        <f t="shared" si="0"/>
        <v>0</v>
      </c>
      <c r="N14" s="227">
        <f t="shared" si="1"/>
        <v>14654146.32</v>
      </c>
      <c r="O14" s="229">
        <f t="shared" si="3"/>
        <v>0</v>
      </c>
    </row>
    <row r="15" spans="1:15" s="221" customFormat="1" ht="10.5">
      <c r="A15" s="226" t="s">
        <v>126</v>
      </c>
      <c r="B15" s="227">
        <v>322764</v>
      </c>
      <c r="C15" s="227">
        <v>0</v>
      </c>
      <c r="D15" s="228">
        <v>0</v>
      </c>
      <c r="E15" s="266">
        <f t="shared" si="2"/>
        <v>322764</v>
      </c>
      <c r="F15" s="266"/>
      <c r="G15" s="266"/>
      <c r="H15" s="266"/>
      <c r="I15" s="251">
        <v>0</v>
      </c>
      <c r="J15" s="227">
        <v>0</v>
      </c>
      <c r="K15" s="227">
        <v>0</v>
      </c>
      <c r="L15" s="227">
        <v>0</v>
      </c>
      <c r="M15" s="227">
        <f t="shared" si="0"/>
        <v>0</v>
      </c>
      <c r="N15" s="227">
        <f t="shared" si="1"/>
        <v>322764</v>
      </c>
      <c r="O15" s="229">
        <f t="shared" si="3"/>
        <v>0</v>
      </c>
    </row>
    <row r="16" spans="1:15" s="221" customFormat="1" ht="10.5">
      <c r="A16" s="226" t="s">
        <v>170</v>
      </c>
      <c r="B16" s="227">
        <v>0</v>
      </c>
      <c r="C16" s="227">
        <v>0</v>
      </c>
      <c r="D16" s="228">
        <v>0</v>
      </c>
      <c r="E16" s="266">
        <f t="shared" si="2"/>
        <v>0</v>
      </c>
      <c r="F16" s="266"/>
      <c r="G16" s="266"/>
      <c r="H16" s="266"/>
      <c r="I16" s="251">
        <v>0</v>
      </c>
      <c r="J16" s="227">
        <v>0</v>
      </c>
      <c r="K16" s="227">
        <v>0</v>
      </c>
      <c r="L16" s="227">
        <v>0</v>
      </c>
      <c r="M16" s="227">
        <f t="shared" si="0"/>
        <v>0</v>
      </c>
      <c r="N16" s="227">
        <f t="shared" si="1"/>
        <v>0</v>
      </c>
      <c r="O16" s="229">
        <f t="shared" si="3"/>
        <v>0</v>
      </c>
    </row>
    <row r="17" spans="1:15" s="221" customFormat="1" ht="10.5">
      <c r="A17" s="226" t="s">
        <v>165</v>
      </c>
      <c r="B17" s="227">
        <v>15000</v>
      </c>
      <c r="C17" s="227">
        <v>0</v>
      </c>
      <c r="D17" s="228">
        <v>0</v>
      </c>
      <c r="E17" s="266">
        <f t="shared" si="2"/>
        <v>15000</v>
      </c>
      <c r="F17" s="266"/>
      <c r="G17" s="266"/>
      <c r="H17" s="266"/>
      <c r="I17" s="251">
        <v>0</v>
      </c>
      <c r="J17" s="227">
        <v>0</v>
      </c>
      <c r="K17" s="227">
        <v>0</v>
      </c>
      <c r="L17" s="227">
        <v>0</v>
      </c>
      <c r="M17" s="227">
        <f t="shared" si="0"/>
        <v>0</v>
      </c>
      <c r="N17" s="227">
        <f t="shared" si="1"/>
        <v>15000</v>
      </c>
      <c r="O17" s="229">
        <f t="shared" si="3"/>
        <v>0</v>
      </c>
    </row>
    <row r="18" spans="1:15" s="221" customFormat="1" ht="10.5">
      <c r="A18" s="226" t="s">
        <v>127</v>
      </c>
      <c r="B18" s="227">
        <v>0</v>
      </c>
      <c r="C18" s="227">
        <v>0</v>
      </c>
      <c r="D18" s="228">
        <v>0</v>
      </c>
      <c r="E18" s="266">
        <f t="shared" si="2"/>
        <v>0</v>
      </c>
      <c r="F18" s="266"/>
      <c r="G18" s="266"/>
      <c r="H18" s="266"/>
      <c r="I18" s="251">
        <v>1683530.1</v>
      </c>
      <c r="J18" s="227">
        <v>1683530.1</v>
      </c>
      <c r="K18" s="227">
        <v>1683530.1</v>
      </c>
      <c r="L18" s="227">
        <v>1683530.1</v>
      </c>
      <c r="M18" s="227">
        <f t="shared" si="0"/>
        <v>0</v>
      </c>
      <c r="N18" s="227">
        <f t="shared" si="1"/>
        <v>-1683530.1</v>
      </c>
      <c r="O18" s="229">
        <f t="shared" si="3"/>
        <v>0</v>
      </c>
    </row>
    <row r="19" spans="1:15" s="221" customFormat="1" ht="10.5">
      <c r="A19" s="230"/>
      <c r="B19" s="227"/>
      <c r="C19" s="227"/>
      <c r="D19" s="228"/>
      <c r="E19" s="266">
        <f t="shared" si="2"/>
        <v>0</v>
      </c>
      <c r="F19" s="266"/>
      <c r="G19" s="266"/>
      <c r="H19" s="266"/>
      <c r="I19" s="251"/>
      <c r="J19" s="227"/>
      <c r="K19" s="227"/>
      <c r="L19" s="227"/>
      <c r="M19" s="227"/>
      <c r="N19" s="227"/>
      <c r="O19" s="229">
        <f t="shared" si="3"/>
        <v>0</v>
      </c>
    </row>
    <row r="20" spans="1:16" s="221" customFormat="1" ht="10.5">
      <c r="A20" s="231" t="s">
        <v>26</v>
      </c>
      <c r="B20" s="222">
        <f>SUM(B12:B19)</f>
        <v>20122812</v>
      </c>
      <c r="C20" s="222">
        <f>SUM(C12:C19)</f>
        <v>73129714</v>
      </c>
      <c r="D20" s="232">
        <f>SUM(D12:D19)</f>
        <v>0</v>
      </c>
      <c r="E20" s="273">
        <f>SUM(E12:E19)</f>
        <v>93252526</v>
      </c>
      <c r="F20" s="273"/>
      <c r="G20" s="273"/>
      <c r="H20" s="273"/>
      <c r="I20" s="252">
        <f aca="true" t="shared" si="4" ref="I20:O20">SUM(I12:I19)</f>
        <v>32693180.320000004</v>
      </c>
      <c r="J20" s="222">
        <f t="shared" si="4"/>
        <v>32603568.370000005</v>
      </c>
      <c r="K20" s="222">
        <f t="shared" si="4"/>
        <v>32603568.370000005</v>
      </c>
      <c r="L20" s="222">
        <f t="shared" si="4"/>
        <v>24939539.340000004</v>
      </c>
      <c r="M20" s="222">
        <f t="shared" si="4"/>
        <v>0</v>
      </c>
      <c r="N20" s="222">
        <f t="shared" si="4"/>
        <v>60559345.67999999</v>
      </c>
      <c r="O20" s="233">
        <f t="shared" si="4"/>
        <v>7664029.030000001</v>
      </c>
      <c r="P20" s="234"/>
    </row>
    <row r="21" spans="1:15" s="221" customFormat="1" ht="11.25" thickBot="1">
      <c r="A21" s="235"/>
      <c r="B21" s="212"/>
      <c r="C21" s="212"/>
      <c r="D21" s="236"/>
      <c r="E21" s="274"/>
      <c r="F21" s="274"/>
      <c r="G21" s="274"/>
      <c r="H21" s="274"/>
      <c r="I21" s="253"/>
      <c r="J21" s="212"/>
      <c r="K21" s="212"/>
      <c r="L21" s="212"/>
      <c r="M21" s="212"/>
      <c r="N21" s="212"/>
      <c r="O21" s="237"/>
    </row>
    <row r="22" spans="1:15" s="221" customFormat="1" ht="10.5">
      <c r="A22" s="238"/>
      <c r="B22" s="239"/>
      <c r="C22" s="239"/>
      <c r="D22" s="239"/>
      <c r="E22" s="275"/>
      <c r="F22" s="275"/>
      <c r="G22" s="275"/>
      <c r="H22" s="275"/>
      <c r="I22" s="239"/>
      <c r="J22" s="239"/>
      <c r="K22" s="239"/>
      <c r="L22" s="239"/>
      <c r="M22" s="239"/>
      <c r="N22" s="239"/>
      <c r="O22" s="239"/>
    </row>
    <row r="23" spans="1:15" s="221" customFormat="1" ht="10.5">
      <c r="A23" s="238"/>
      <c r="B23" s="239"/>
      <c r="C23" s="239"/>
      <c r="D23" s="239"/>
      <c r="E23" s="275"/>
      <c r="F23" s="275"/>
      <c r="G23" s="275"/>
      <c r="H23" s="275"/>
      <c r="I23" s="239"/>
      <c r="J23" s="239"/>
      <c r="K23" s="239"/>
      <c r="L23" s="239"/>
      <c r="M23" s="239"/>
      <c r="N23" s="239"/>
      <c r="O23" s="239"/>
    </row>
    <row r="24" spans="1:15" s="245" customFormat="1" ht="21" customHeight="1">
      <c r="A24" s="240"/>
      <c r="B24" s="241"/>
      <c r="C24" s="244"/>
      <c r="D24" s="272"/>
      <c r="E24" s="272"/>
      <c r="F24" s="272"/>
      <c r="G24" s="272"/>
      <c r="H24" s="271"/>
      <c r="I24" s="271"/>
      <c r="J24" s="244"/>
      <c r="K24" s="242"/>
      <c r="L24" s="272"/>
      <c r="M24" s="268"/>
      <c r="N24" s="244"/>
      <c r="O24" s="244"/>
    </row>
    <row r="25" spans="1:15" s="245" customFormat="1" ht="9" customHeight="1">
      <c r="A25" s="240"/>
      <c r="B25" s="243"/>
      <c r="C25" s="244"/>
      <c r="D25" s="267"/>
      <c r="E25" s="267"/>
      <c r="F25" s="267"/>
      <c r="G25" s="267"/>
      <c r="H25" s="271"/>
      <c r="I25" s="271"/>
      <c r="J25" s="244"/>
      <c r="K25" s="242"/>
      <c r="L25" s="267"/>
      <c r="M25" s="268"/>
      <c r="N25" s="244"/>
      <c r="O25" s="244"/>
    </row>
    <row r="26" spans="1:15" s="245" customFormat="1" ht="9.75" customHeight="1">
      <c r="A26" s="240"/>
      <c r="B26" s="243"/>
      <c r="C26" s="244"/>
      <c r="D26" s="267"/>
      <c r="E26" s="267"/>
      <c r="F26" s="267"/>
      <c r="G26" s="267"/>
      <c r="H26" s="271"/>
      <c r="I26" s="271"/>
      <c r="J26" s="244"/>
      <c r="K26" s="242"/>
      <c r="L26" s="267"/>
      <c r="M26" s="268"/>
      <c r="N26" s="244"/>
      <c r="O26" s="244"/>
    </row>
    <row r="27" spans="1:15" s="221" customFormat="1" ht="10.5">
      <c r="A27" s="238"/>
      <c r="B27" s="239"/>
      <c r="C27" s="239"/>
      <c r="D27" s="239"/>
      <c r="E27" s="275"/>
      <c r="F27" s="275"/>
      <c r="G27" s="275"/>
      <c r="H27" s="275"/>
      <c r="I27" s="239"/>
      <c r="J27" s="239"/>
      <c r="K27" s="239"/>
      <c r="L27" s="239"/>
      <c r="M27" s="239"/>
      <c r="N27" s="239"/>
      <c r="O27" s="239"/>
    </row>
    <row r="28" spans="1:15" s="221" customFormat="1" ht="10.5">
      <c r="A28" s="238"/>
      <c r="B28" s="239"/>
      <c r="C28" s="239"/>
      <c r="D28" s="239"/>
      <c r="E28" s="275"/>
      <c r="F28" s="275"/>
      <c r="G28" s="275"/>
      <c r="H28" s="275"/>
      <c r="I28" s="239"/>
      <c r="J28" s="239"/>
      <c r="K28" s="239"/>
      <c r="L28" s="239"/>
      <c r="M28" s="239"/>
      <c r="N28" s="239"/>
      <c r="O28" s="239"/>
    </row>
    <row r="29" spans="1:15" s="221" customFormat="1" ht="10.5">
      <c r="A29" s="238"/>
      <c r="B29" s="239"/>
      <c r="C29" s="239"/>
      <c r="D29" s="239"/>
      <c r="E29" s="275"/>
      <c r="F29" s="275"/>
      <c r="G29" s="275"/>
      <c r="H29" s="275"/>
      <c r="I29" s="239"/>
      <c r="J29" s="239"/>
      <c r="K29" s="239"/>
      <c r="L29" s="239"/>
      <c r="M29" s="239"/>
      <c r="N29" s="239"/>
      <c r="O29" s="239"/>
    </row>
    <row r="30" spans="1:15" s="221" customFormat="1" ht="10.5">
      <c r="A30" s="238"/>
      <c r="B30" s="239"/>
      <c r="C30" s="239"/>
      <c r="D30" s="239"/>
      <c r="E30" s="275"/>
      <c r="F30" s="275"/>
      <c r="G30" s="275"/>
      <c r="H30" s="275"/>
      <c r="I30" s="239"/>
      <c r="J30" s="239"/>
      <c r="K30" s="239"/>
      <c r="L30" s="239"/>
      <c r="M30" s="239"/>
      <c r="N30" s="239"/>
      <c r="O30" s="239"/>
    </row>
    <row r="31" spans="1:15" s="221" customFormat="1" ht="10.5">
      <c r="A31" s="238"/>
      <c r="B31" s="239"/>
      <c r="C31" s="239"/>
      <c r="D31" s="239"/>
      <c r="E31" s="275"/>
      <c r="F31" s="275"/>
      <c r="G31" s="275"/>
      <c r="H31" s="275"/>
      <c r="I31" s="239"/>
      <c r="J31" s="239"/>
      <c r="K31" s="239"/>
      <c r="L31" s="239"/>
      <c r="M31" s="239"/>
      <c r="N31" s="239"/>
      <c r="O31" s="239"/>
    </row>
    <row r="32" spans="1:15" s="221" customFormat="1" ht="10.5">
      <c r="A32" s="238"/>
      <c r="B32" s="239"/>
      <c r="C32" s="239"/>
      <c r="D32" s="239"/>
      <c r="E32" s="275"/>
      <c r="F32" s="275"/>
      <c r="G32" s="275"/>
      <c r="H32" s="275"/>
      <c r="I32" s="239"/>
      <c r="J32" s="239"/>
      <c r="K32" s="239"/>
      <c r="L32" s="239"/>
      <c r="M32" s="239"/>
      <c r="N32" s="239"/>
      <c r="O32" s="239"/>
    </row>
    <row r="33" spans="1:15" s="221" customFormat="1" ht="10.5">
      <c r="A33" s="238"/>
      <c r="B33" s="239"/>
      <c r="C33" s="239"/>
      <c r="D33" s="239"/>
      <c r="E33" s="275"/>
      <c r="F33" s="275"/>
      <c r="G33" s="275"/>
      <c r="H33" s="275"/>
      <c r="I33" s="239"/>
      <c r="J33" s="239"/>
      <c r="K33" s="239"/>
      <c r="L33" s="239"/>
      <c r="M33" s="239"/>
      <c r="N33" s="239"/>
      <c r="O33" s="239"/>
    </row>
    <row r="34" spans="1:15" s="221" customFormat="1" ht="10.5">
      <c r="A34" s="238"/>
      <c r="B34" s="239"/>
      <c r="C34" s="239"/>
      <c r="D34" s="239"/>
      <c r="E34" s="275"/>
      <c r="F34" s="275"/>
      <c r="G34" s="275"/>
      <c r="H34" s="275"/>
      <c r="I34" s="239"/>
      <c r="J34" s="239"/>
      <c r="K34" s="239"/>
      <c r="L34" s="239"/>
      <c r="M34" s="239"/>
      <c r="N34" s="239"/>
      <c r="O34" s="239"/>
    </row>
    <row r="35" spans="1:15" s="221" customFormat="1" ht="10.5">
      <c r="A35" s="246"/>
      <c r="B35" s="239"/>
      <c r="C35" s="239"/>
      <c r="D35" s="239"/>
      <c r="E35" s="275"/>
      <c r="F35" s="275"/>
      <c r="G35" s="275"/>
      <c r="H35" s="275"/>
      <c r="I35" s="239"/>
      <c r="J35" s="239"/>
      <c r="K35" s="239"/>
      <c r="L35" s="239"/>
      <c r="M35" s="239"/>
      <c r="N35" s="239"/>
      <c r="O35" s="239"/>
    </row>
    <row r="36" spans="1:15" s="221" customFormat="1" ht="10.5">
      <c r="A36" s="246"/>
      <c r="B36" s="239"/>
      <c r="C36" s="239"/>
      <c r="D36" s="239"/>
      <c r="E36" s="275"/>
      <c r="F36" s="275"/>
      <c r="G36" s="275"/>
      <c r="H36" s="275"/>
      <c r="I36" s="239"/>
      <c r="J36" s="239"/>
      <c r="K36" s="239"/>
      <c r="L36" s="239"/>
      <c r="M36" s="239"/>
      <c r="N36" s="239"/>
      <c r="O36" s="239"/>
    </row>
    <row r="37" spans="1:15" s="221" customFormat="1" ht="10.5">
      <c r="A37" s="246"/>
      <c r="B37" s="239"/>
      <c r="C37" s="239"/>
      <c r="D37" s="239"/>
      <c r="E37" s="275"/>
      <c r="F37" s="275"/>
      <c r="G37" s="275"/>
      <c r="H37" s="275"/>
      <c r="I37" s="239"/>
      <c r="J37" s="239"/>
      <c r="K37" s="239"/>
      <c r="L37" s="239"/>
      <c r="M37" s="239"/>
      <c r="N37" s="239"/>
      <c r="O37" s="239"/>
    </row>
    <row r="38" spans="1:15" s="221" customFormat="1" ht="10.5">
      <c r="A38" s="246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spans="1:15" s="221" customFormat="1" ht="10.5">
      <c r="A39" s="246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</row>
    <row r="40" spans="1:15" s="221" customFormat="1" ht="10.5">
      <c r="A40" s="246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</row>
    <row r="41" spans="1:15" s="221" customFormat="1" ht="10.5">
      <c r="A41" s="246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</row>
    <row r="42" spans="1:15" s="221" customFormat="1" ht="10.5">
      <c r="A42" s="246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3" spans="1:15" s="221" customFormat="1" ht="10.5">
      <c r="A43" s="246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</row>
    <row r="44" spans="1:15" s="221" customFormat="1" ht="10.5">
      <c r="A44" s="246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5" s="221" customFormat="1" ht="10.5">
      <c r="A45" s="246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</row>
    <row r="46" spans="1:15" s="221" customFormat="1" ht="10.5">
      <c r="A46" s="246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</row>
    <row r="47" spans="1:15" s="221" customFormat="1" ht="10.5">
      <c r="A47" s="246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</row>
    <row r="48" spans="1:15" s="221" customFormat="1" ht="10.5">
      <c r="A48" s="246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</row>
    <row r="49" spans="1:15" s="221" customFormat="1" ht="10.5">
      <c r="A49" s="246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</row>
    <row r="50" spans="2:15" s="221" customFormat="1" ht="10.5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</row>
    <row r="51" spans="2:15" s="221" customFormat="1" ht="10.5"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</row>
    <row r="52" spans="2:15" s="221" customFormat="1" ht="10.5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</row>
    <row r="53" spans="2:15" s="221" customFormat="1" ht="10.5"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2:15" s="221" customFormat="1" ht="10.5"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</row>
    <row r="55" spans="2:15" s="221" customFormat="1" ht="10.5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</row>
    <row r="56" spans="2:15" s="221" customFormat="1" ht="10.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2:15" s="221" customFormat="1" ht="10.5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2:15" s="221" customFormat="1" ht="10.5"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2:15" s="221" customFormat="1" ht="10.5"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2:15" s="221" customFormat="1" ht="10.5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</row>
    <row r="61" spans="2:15" s="221" customFormat="1" ht="10.5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</row>
    <row r="62" spans="2:15" s="221" customFormat="1" ht="10.5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</row>
    <row r="63" spans="2:15" s="221" customFormat="1" ht="10.5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</row>
    <row r="64" spans="2:15" s="221" customFormat="1" ht="10.5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</row>
    <row r="65" spans="2:15" s="221" customFormat="1" ht="10.5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</row>
    <row r="66" spans="2:15" s="221" customFormat="1" ht="10.5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</row>
    <row r="67" spans="2:15" s="221" customFormat="1" ht="10.5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</row>
    <row r="68" spans="2:15" s="221" customFormat="1" ht="10.5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</row>
    <row r="69" spans="2:15" s="221" customFormat="1" ht="10.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</row>
    <row r="70" spans="2:15" s="221" customFormat="1" ht="10.5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</row>
    <row r="71" spans="2:15" s="221" customFormat="1" ht="10.5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</row>
    <row r="72" spans="2:15" s="221" customFormat="1" ht="10.5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</row>
    <row r="73" spans="2:15" s="221" customFormat="1" ht="10.5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</row>
    <row r="74" spans="2:15" s="221" customFormat="1" ht="10.5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</row>
    <row r="75" spans="2:15" s="221" customFormat="1" ht="10.5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</row>
    <row r="76" spans="2:15" s="221" customFormat="1" ht="10.5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</row>
    <row r="77" spans="2:15" s="221" customFormat="1" ht="10.5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</row>
    <row r="78" spans="2:15" s="221" customFormat="1" ht="10.5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</row>
    <row r="79" spans="2:15" s="221" customFormat="1" ht="10.5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</row>
    <row r="80" spans="2:15" s="221" customFormat="1" ht="10.5"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</row>
    <row r="81" spans="2:15" s="221" customFormat="1" ht="10.5"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</row>
    <row r="82" spans="2:15" s="221" customFormat="1" ht="10.5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</row>
    <row r="83" spans="2:15" s="221" customFormat="1" ht="10.5"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</row>
    <row r="84" spans="2:15" s="221" customFormat="1" ht="10.5"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</row>
    <row r="85" spans="2:15" s="221" customFormat="1" ht="10.5"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</row>
    <row r="86" spans="2:15" s="221" customFormat="1" ht="10.5"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</row>
    <row r="87" spans="2:15" s="221" customFormat="1" ht="10.5"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</row>
    <row r="88" spans="2:15" s="221" customFormat="1" ht="10.5"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</row>
    <row r="89" spans="2:15" s="221" customFormat="1" ht="10.5"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</row>
    <row r="90" spans="2:15" s="221" customFormat="1" ht="10.5"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</row>
    <row r="91" spans="2:15" s="221" customFormat="1" ht="10.5"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</row>
    <row r="92" spans="2:15" s="221" customFormat="1" ht="10.5"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</row>
    <row r="93" spans="2:15" s="221" customFormat="1" ht="10.5"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</row>
    <row r="94" spans="2:15" s="221" customFormat="1" ht="10.5"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</row>
    <row r="95" spans="2:15" s="221" customFormat="1" ht="10.5"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</row>
    <row r="96" spans="2:15" s="221" customFormat="1" ht="10.5"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</row>
    <row r="97" spans="2:15" s="221" customFormat="1" ht="10.5"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</row>
    <row r="98" spans="2:15" s="221" customFormat="1" ht="10.5"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</row>
    <row r="99" spans="2:15" s="221" customFormat="1" ht="10.5"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</row>
    <row r="100" spans="2:15" s="221" customFormat="1" ht="10.5"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</row>
    <row r="101" spans="2:15" s="221" customFormat="1" ht="10.5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</row>
    <row r="102" spans="2:15" s="221" customFormat="1" ht="10.5"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</row>
    <row r="103" spans="2:15" s="221" customFormat="1" ht="10.5"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</row>
    <row r="104" spans="2:15" s="221" customFormat="1" ht="10.5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</row>
    <row r="105" spans="2:15" s="221" customFormat="1" ht="10.5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  <c r="M105" s="247"/>
      <c r="N105" s="247"/>
      <c r="O105" s="247"/>
    </row>
    <row r="106" spans="2:15" s="221" customFormat="1" ht="10.5"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</row>
    <row r="107" spans="2:15" s="221" customFormat="1" ht="10.5"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</row>
    <row r="108" spans="2:15" s="221" customFormat="1" ht="10.5"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</row>
    <row r="109" spans="2:15" s="221" customFormat="1" ht="10.5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</row>
    <row r="110" spans="2:15" s="221" customFormat="1" ht="10.5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</row>
    <row r="111" spans="2:15" s="221" customFormat="1" ht="10.5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</row>
  </sheetData>
  <sheetProtection/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3937007874015748" right="0.3937007874015748" top="1.7716535433070868" bottom="0.984251968503937" header="0" footer="0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8" sqref="B8"/>
    </sheetView>
  </sheetViews>
  <sheetFormatPr defaultColWidth="11.00390625" defaultRowHeight="12.75"/>
  <cols>
    <col min="1" max="1" width="4.875" style="0" bestFit="1" customWidth="1"/>
    <col min="2" max="2" width="8.50390625" style="0" customWidth="1"/>
    <col min="3" max="3" width="6.875" style="0" bestFit="1" customWidth="1"/>
    <col min="4" max="4" width="13.00390625" style="0" bestFit="1" customWidth="1"/>
    <col min="5" max="5" width="11.25390625" style="0" customWidth="1"/>
    <col min="6" max="6" width="13.125" style="0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  <col min="14" max="14" width="13.25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16">
        <f>+'anexo 2 '!$B$7</f>
        <v>2013</v>
      </c>
      <c r="B2">
        <v>1</v>
      </c>
      <c r="C2" s="16" t="str">
        <f>+'anexo 2 '!$M$5</f>
        <v>010102</v>
      </c>
      <c r="D2" s="17" t="str">
        <f>+'anexo 2 '!A12</f>
        <v>41100 Personal</v>
      </c>
      <c r="E2" s="18">
        <f>+'anexo 2 '!B12</f>
        <v>0</v>
      </c>
      <c r="F2" s="18">
        <f>+'anexo 2 '!C12</f>
        <v>73129714</v>
      </c>
      <c r="G2" s="18">
        <f>+'anexo 2 '!D12</f>
        <v>0</v>
      </c>
      <c r="H2" s="18">
        <f>+'anexo 2 '!E12</f>
        <v>73129714</v>
      </c>
      <c r="I2" s="18">
        <f>+'anexo 2 '!I12</f>
        <v>27246097.37</v>
      </c>
      <c r="J2" s="18">
        <f>+'anexo 2 '!J12</f>
        <v>27246097.37</v>
      </c>
      <c r="K2" s="18">
        <f>+'anexo 2 '!K12</f>
        <v>27246097.37</v>
      </c>
      <c r="L2" s="18">
        <f>+'anexo 2 '!L12</f>
        <v>19582068.34</v>
      </c>
      <c r="M2" s="18">
        <f>+'anexo 2 '!M12</f>
        <v>0</v>
      </c>
      <c r="N2" s="18">
        <f>+'anexo 2 '!N12</f>
        <v>45883616.629999995</v>
      </c>
      <c r="O2" s="18">
        <f>+'anexo 2 '!O12</f>
        <v>7664029.030000001</v>
      </c>
    </row>
    <row r="3" spans="1:15" ht="12.75">
      <c r="A3" s="16">
        <f>+'anexo 2 '!$B$7</f>
        <v>2013</v>
      </c>
      <c r="B3">
        <v>1</v>
      </c>
      <c r="C3" s="16" t="str">
        <f>+'anexo 2 '!$M$5</f>
        <v>010102</v>
      </c>
      <c r="D3" s="17" t="str">
        <f>+'anexo 2 '!A13</f>
        <v>41200 Bienes</v>
      </c>
      <c r="E3" s="18">
        <f>+'anexo 2 '!B13</f>
        <v>1500000</v>
      </c>
      <c r="F3" s="18">
        <f>+'anexo 2 '!C13</f>
        <v>0</v>
      </c>
      <c r="G3" s="18">
        <f>+'anexo 2 '!D13</f>
        <v>0</v>
      </c>
      <c r="H3" s="18">
        <f>+'anexo 2 '!E13</f>
        <v>1500000</v>
      </c>
      <c r="I3" s="18">
        <f>+'anexo 2 '!I13</f>
        <v>132651.17</v>
      </c>
      <c r="J3" s="18">
        <f>+'anexo 2 '!J13</f>
        <v>132651.17</v>
      </c>
      <c r="K3" s="18">
        <f>+'anexo 2 '!K13</f>
        <v>132651.17</v>
      </c>
      <c r="L3" s="18">
        <f>+'anexo 2 '!L13</f>
        <v>132651.17</v>
      </c>
      <c r="M3" s="18">
        <f>+'anexo 2 '!M13</f>
        <v>0</v>
      </c>
      <c r="N3" s="18">
        <f>+'anexo 2 '!N13</f>
        <v>1367348.83</v>
      </c>
      <c r="O3" s="18">
        <f>+'anexo 2 '!O13</f>
        <v>0</v>
      </c>
    </row>
    <row r="4" spans="1:15" ht="12.75">
      <c r="A4" s="16">
        <f>+'anexo 2 '!$B$7</f>
        <v>2013</v>
      </c>
      <c r="B4">
        <v>1</v>
      </c>
      <c r="C4" s="16" t="str">
        <f>+'anexo 2 '!$M$5</f>
        <v>010102</v>
      </c>
      <c r="D4" s="17" t="str">
        <f>+'anexo 2 '!A14</f>
        <v>41300 Servicios</v>
      </c>
      <c r="E4" s="18">
        <f>+'anexo 2 '!B14</f>
        <v>18285048</v>
      </c>
      <c r="F4" s="18">
        <f>+'anexo 2 '!C14</f>
        <v>0</v>
      </c>
      <c r="G4" s="18">
        <f>+'anexo 2 '!D14</f>
        <v>0</v>
      </c>
      <c r="H4" s="18">
        <f>+'anexo 2 '!E14</f>
        <v>18285048</v>
      </c>
      <c r="I4" s="18">
        <f>+'anexo 2 '!I14</f>
        <v>3630901.68</v>
      </c>
      <c r="J4" s="18">
        <f>+'anexo 2 '!J14</f>
        <v>3541289.73</v>
      </c>
      <c r="K4" s="18">
        <f>+'anexo 2 '!K14</f>
        <v>3541289.73</v>
      </c>
      <c r="L4" s="18">
        <f>+'anexo 2 '!L14</f>
        <v>3541289.73</v>
      </c>
      <c r="M4" s="18">
        <f>+'anexo 2 '!M14</f>
        <v>0</v>
      </c>
      <c r="N4" s="18">
        <f>+'anexo 2 '!N14</f>
        <v>14654146.32</v>
      </c>
      <c r="O4" s="18">
        <f>+'anexo 2 '!O14</f>
        <v>0</v>
      </c>
    </row>
    <row r="5" spans="1:15" ht="12.75">
      <c r="A5" s="16">
        <f>+'anexo 2 '!$B$7</f>
        <v>2013</v>
      </c>
      <c r="B5">
        <v>1</v>
      </c>
      <c r="C5" s="16" t="str">
        <f>+'anexo 2 '!$M$5</f>
        <v>010102</v>
      </c>
      <c r="D5" s="17" t="str">
        <f>+'anexo 2 '!A15</f>
        <v>51100 Bs.Capital</v>
      </c>
      <c r="E5" s="18">
        <f>+'anexo 2 '!B15</f>
        <v>322764</v>
      </c>
      <c r="F5" s="18">
        <f>+'anexo 2 '!C15</f>
        <v>0</v>
      </c>
      <c r="G5" s="18">
        <f>+'anexo 2 '!D15</f>
        <v>0</v>
      </c>
      <c r="H5" s="18">
        <f>+'anexo 2 '!E15</f>
        <v>322764</v>
      </c>
      <c r="I5" s="18">
        <f>+'anexo 2 '!I15</f>
        <v>0</v>
      </c>
      <c r="J5" s="18">
        <f>+'anexo 2 '!J15</f>
        <v>0</v>
      </c>
      <c r="K5" s="18">
        <f>+'anexo 2 '!K15</f>
        <v>0</v>
      </c>
      <c r="L5" s="18">
        <f>+'anexo 2 '!L15</f>
        <v>0</v>
      </c>
      <c r="M5" s="18">
        <f>+'anexo 2 '!M15</f>
        <v>0</v>
      </c>
      <c r="N5" s="18">
        <f>+'anexo 2 '!N15</f>
        <v>322764</v>
      </c>
      <c r="O5" s="18">
        <f>+'anexo 2 '!O15</f>
        <v>0</v>
      </c>
    </row>
    <row r="6" spans="1:15" ht="12.75">
      <c r="A6" s="16">
        <f>+'anexo 2 '!$B$7</f>
        <v>2013</v>
      </c>
      <c r="B6">
        <v>1</v>
      </c>
      <c r="C6" s="16" t="str">
        <f>+'anexo 2 '!$M$5</f>
        <v>010102</v>
      </c>
      <c r="D6" s="17" t="str">
        <f>+'anexo 2 '!A17</f>
        <v>43100 Transferencias</v>
      </c>
      <c r="E6" s="18">
        <f>+'anexo 2 '!B17</f>
        <v>15000</v>
      </c>
      <c r="F6" s="18">
        <f>+'anexo 2 '!C17</f>
        <v>0</v>
      </c>
      <c r="G6" s="18">
        <f>+'anexo 2 '!D17</f>
        <v>0</v>
      </c>
      <c r="H6" s="18">
        <f>+'anexo 2 '!E17</f>
        <v>15000</v>
      </c>
      <c r="I6" s="18">
        <f>+'anexo 2 '!I17</f>
        <v>0</v>
      </c>
      <c r="J6" s="18">
        <f>+'anexo 2 '!J17</f>
        <v>0</v>
      </c>
      <c r="K6" s="18">
        <f>+'anexo 2 '!K17</f>
        <v>0</v>
      </c>
      <c r="L6" s="18">
        <f>+'anexo 2 '!L17</f>
        <v>0</v>
      </c>
      <c r="M6" s="18">
        <f>+'anexo 2 '!M17</f>
        <v>0</v>
      </c>
      <c r="N6" s="18">
        <f>+'anexo 2 '!N17</f>
        <v>15000</v>
      </c>
      <c r="O6" s="18">
        <f>+'anexo 2 '!O17</f>
        <v>0</v>
      </c>
    </row>
    <row r="7" spans="1:15" ht="12.75">
      <c r="A7" s="16">
        <f>+'anexo 2 '!$B$7</f>
        <v>2013</v>
      </c>
      <c r="B7">
        <v>1</v>
      </c>
      <c r="C7" s="16" t="str">
        <f>+'anexo 2 '!$M$5</f>
        <v>010102</v>
      </c>
      <c r="D7" s="17" t="str">
        <f>+'anexo 2 '!A18</f>
        <v>74100 Deuda Ej. Anter.</v>
      </c>
      <c r="E7" s="18">
        <f>+'anexo 2 '!B18</f>
        <v>0</v>
      </c>
      <c r="F7" s="18">
        <f>+'anexo 2 '!C18</f>
        <v>0</v>
      </c>
      <c r="G7" s="18">
        <f>+'anexo 2 '!D18</f>
        <v>0</v>
      </c>
      <c r="H7" s="18">
        <f>+'anexo 2 '!E18</f>
        <v>0</v>
      </c>
      <c r="I7" s="18">
        <f>+'anexo 2 '!I18</f>
        <v>1683530.1</v>
      </c>
      <c r="J7" s="18">
        <f>+'anexo 2 '!J18</f>
        <v>1683530.1</v>
      </c>
      <c r="K7" s="18">
        <f>+'anexo 2 '!K18</f>
        <v>1683530.1</v>
      </c>
      <c r="L7" s="18">
        <f>+'anexo 2 '!L18</f>
        <v>1683530.1</v>
      </c>
      <c r="M7" s="18">
        <f>+'anexo 2 '!M18</f>
        <v>0</v>
      </c>
      <c r="N7" s="18">
        <f>+'anexo 2 '!N18</f>
        <v>-1683530.1</v>
      </c>
      <c r="O7" s="18">
        <f>+'anexo 2 '!O18</f>
        <v>0</v>
      </c>
    </row>
    <row r="8" spans="4:15" ht="12.75">
      <c r="D8" s="17" t="str">
        <f>+'anexo 2 '!A20</f>
        <v>TOTALES</v>
      </c>
      <c r="E8" s="18">
        <f>+'anexo 2 '!B20</f>
        <v>20122812</v>
      </c>
      <c r="F8" s="18">
        <f>+'anexo 2 '!C20</f>
        <v>73129714</v>
      </c>
      <c r="G8" s="18">
        <f>+'anexo 2 '!D20</f>
        <v>0</v>
      </c>
      <c r="H8" s="18">
        <f>+'anexo 2 '!E20</f>
        <v>93252526</v>
      </c>
      <c r="I8" s="18">
        <f>+'anexo 2 '!I20</f>
        <v>32693180.320000004</v>
      </c>
      <c r="J8" s="18">
        <f>+'anexo 2 '!J20</f>
        <v>32603568.370000005</v>
      </c>
      <c r="K8" s="18">
        <f>+'anexo 2 '!K20</f>
        <v>32603568.370000005</v>
      </c>
      <c r="L8" s="18">
        <f>+'anexo 2 '!L20</f>
        <v>24939539.340000004</v>
      </c>
      <c r="M8" s="18">
        <f>+'anexo 2 '!M20</f>
        <v>0</v>
      </c>
      <c r="N8" s="18">
        <f>+'anexo 2 '!N20</f>
        <v>60559345.67999999</v>
      </c>
      <c r="O8" s="18">
        <f>+'anexo 2 '!O20</f>
        <v>7664029.030000001</v>
      </c>
    </row>
    <row r="9" ht="12.75">
      <c r="D9" s="17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zoomScalePageLayoutView="0" workbookViewId="0" topLeftCell="A1">
      <selection activeCell="K20" sqref="K20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148" customWidth="1"/>
    <col min="4" max="4" width="12.00390625" style="148" customWidth="1"/>
    <col min="5" max="5" width="3.125" style="148" customWidth="1"/>
    <col min="6" max="6" width="3.00390625" style="148" customWidth="1"/>
    <col min="7" max="7" width="3.125" style="148" customWidth="1"/>
    <col min="8" max="8" width="3.25390625" style="148" customWidth="1"/>
    <col min="9" max="9" width="12.75390625" style="148" bestFit="1" customWidth="1"/>
    <col min="10" max="10" width="12.875" style="148" customWidth="1"/>
    <col min="11" max="11" width="12.50390625" style="148" customWidth="1"/>
  </cols>
  <sheetData>
    <row r="1" spans="1:15" ht="1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s="148" t="s">
        <v>2</v>
      </c>
      <c r="L5" s="54" t="s">
        <v>162</v>
      </c>
    </row>
    <row r="7" spans="1:8" ht="12.75">
      <c r="A7" t="s">
        <v>3</v>
      </c>
      <c r="B7" s="3">
        <v>2013</v>
      </c>
      <c r="D7" s="148" t="s">
        <v>4</v>
      </c>
      <c r="E7" s="166" t="s">
        <v>73</v>
      </c>
      <c r="F7" s="166"/>
      <c r="G7" s="166"/>
      <c r="H7" s="166"/>
    </row>
    <row r="8" ht="13.5" thickBot="1"/>
    <row r="9" spans="1:11" s="8" customFormat="1" ht="10.5">
      <c r="A9" s="8" t="s">
        <v>100</v>
      </c>
      <c r="B9" s="297" t="s">
        <v>5</v>
      </c>
      <c r="C9" s="149" t="s">
        <v>9</v>
      </c>
      <c r="D9" s="149" t="s">
        <v>10</v>
      </c>
      <c r="E9" s="294" t="s">
        <v>101</v>
      </c>
      <c r="F9" s="294"/>
      <c r="G9" s="294"/>
      <c r="H9" s="294"/>
      <c r="I9" s="149" t="s">
        <v>102</v>
      </c>
      <c r="J9" s="149" t="s">
        <v>103</v>
      </c>
      <c r="K9" s="160" t="s">
        <v>104</v>
      </c>
    </row>
    <row r="10" spans="2:11" s="5" customFormat="1" ht="10.5">
      <c r="B10" s="298"/>
      <c r="C10" s="150" t="s">
        <v>105</v>
      </c>
      <c r="D10" s="158" t="s">
        <v>106</v>
      </c>
      <c r="E10" s="295" t="s">
        <v>107</v>
      </c>
      <c r="F10" s="295"/>
      <c r="G10" s="295"/>
      <c r="H10" s="295"/>
      <c r="I10" s="150" t="s">
        <v>93</v>
      </c>
      <c r="J10" s="150" t="s">
        <v>108</v>
      </c>
      <c r="K10" s="161" t="s">
        <v>109</v>
      </c>
    </row>
    <row r="11" spans="2:11" s="5" customFormat="1" ht="11.25" thickBot="1">
      <c r="B11" s="299"/>
      <c r="C11" s="151" t="s">
        <v>106</v>
      </c>
      <c r="D11" s="159"/>
      <c r="E11" s="296" t="s">
        <v>51</v>
      </c>
      <c r="F11" s="296"/>
      <c r="G11" s="296"/>
      <c r="H11" s="296"/>
      <c r="I11" s="151" t="s">
        <v>51</v>
      </c>
      <c r="J11" s="151" t="s">
        <v>106</v>
      </c>
      <c r="K11" s="162" t="s">
        <v>106</v>
      </c>
    </row>
    <row r="12" spans="2:11" ht="12.75">
      <c r="B12" s="52"/>
      <c r="C12" s="152"/>
      <c r="D12" s="152"/>
      <c r="E12" s="293"/>
      <c r="F12" s="293"/>
      <c r="G12" s="293"/>
      <c r="H12" s="293"/>
      <c r="I12" s="152"/>
      <c r="J12" s="152"/>
      <c r="K12" s="163"/>
    </row>
    <row r="13" spans="2:11" ht="12.75">
      <c r="B13" s="66" t="s">
        <v>124</v>
      </c>
      <c r="C13" s="153">
        <v>27246097.37</v>
      </c>
      <c r="D13" s="153">
        <v>27246097.37</v>
      </c>
      <c r="E13" s="284">
        <f>+D13</f>
        <v>27246097.37</v>
      </c>
      <c r="F13" s="285"/>
      <c r="G13" s="285"/>
      <c r="H13" s="286"/>
      <c r="I13" s="153">
        <v>19582068.34</v>
      </c>
      <c r="J13" s="154">
        <f>+D13-E13</f>
        <v>0</v>
      </c>
      <c r="K13" s="164">
        <f aca="true" t="shared" si="0" ref="K13:K18">+E13-I13</f>
        <v>7664029.030000001</v>
      </c>
    </row>
    <row r="14" spans="2:11" ht="12.75">
      <c r="B14" s="66" t="s">
        <v>123</v>
      </c>
      <c r="C14" s="153">
        <v>132651.17</v>
      </c>
      <c r="D14" s="153">
        <v>132651.17</v>
      </c>
      <c r="E14" s="284">
        <f>+D14</f>
        <v>132651.17</v>
      </c>
      <c r="F14" s="285"/>
      <c r="G14" s="285"/>
      <c r="H14" s="286"/>
      <c r="I14" s="153">
        <v>132651.17</v>
      </c>
      <c r="J14" s="154">
        <f>+D14-E14</f>
        <v>0</v>
      </c>
      <c r="K14" s="164">
        <f t="shared" si="0"/>
        <v>0</v>
      </c>
    </row>
    <row r="15" spans="2:11" ht="12.75">
      <c r="B15" s="66" t="s">
        <v>125</v>
      </c>
      <c r="C15" s="153">
        <v>3630901.68</v>
      </c>
      <c r="D15" s="153">
        <v>3541289.73</v>
      </c>
      <c r="E15" s="284">
        <f>+D15</f>
        <v>3541289.73</v>
      </c>
      <c r="F15" s="285"/>
      <c r="G15" s="285"/>
      <c r="H15" s="286"/>
      <c r="I15" s="153">
        <v>3541289.73</v>
      </c>
      <c r="J15" s="154">
        <f>+D15-E15</f>
        <v>0</v>
      </c>
      <c r="K15" s="164">
        <f t="shared" si="0"/>
        <v>0</v>
      </c>
    </row>
    <row r="16" spans="2:11" ht="12.75">
      <c r="B16" s="66" t="s">
        <v>126</v>
      </c>
      <c r="C16" s="153">
        <v>0</v>
      </c>
      <c r="D16" s="153">
        <v>0</v>
      </c>
      <c r="E16" s="284">
        <f>+D16</f>
        <v>0</v>
      </c>
      <c r="F16" s="285"/>
      <c r="G16" s="285"/>
      <c r="H16" s="286"/>
      <c r="I16" s="153">
        <v>0</v>
      </c>
      <c r="J16" s="154">
        <f>+D16-E16</f>
        <v>0</v>
      </c>
      <c r="K16" s="164">
        <f t="shared" si="0"/>
        <v>0</v>
      </c>
    </row>
    <row r="17" spans="2:11" ht="12.75">
      <c r="B17" s="66" t="s">
        <v>166</v>
      </c>
      <c r="C17" s="154">
        <v>0</v>
      </c>
      <c r="D17" s="153">
        <v>0</v>
      </c>
      <c r="E17" s="284">
        <f>+D17</f>
        <v>0</v>
      </c>
      <c r="F17" s="285"/>
      <c r="G17" s="285"/>
      <c r="H17" s="286"/>
      <c r="I17" s="153">
        <v>0</v>
      </c>
      <c r="J17" s="154">
        <f>+D17-E17</f>
        <v>0</v>
      </c>
      <c r="K17" s="164">
        <f t="shared" si="0"/>
        <v>0</v>
      </c>
    </row>
    <row r="18" spans="2:11" ht="12.75">
      <c r="B18" s="66" t="s">
        <v>128</v>
      </c>
      <c r="C18" s="153">
        <v>1683530.1</v>
      </c>
      <c r="D18" s="153">
        <v>1683530.1</v>
      </c>
      <c r="E18" s="284">
        <v>1683530.1</v>
      </c>
      <c r="F18" s="285"/>
      <c r="G18" s="285"/>
      <c r="H18" s="286"/>
      <c r="I18" s="153">
        <v>1683530.1</v>
      </c>
      <c r="J18" s="154">
        <f>D18-E18</f>
        <v>0</v>
      </c>
      <c r="K18" s="164">
        <f t="shared" si="0"/>
        <v>0</v>
      </c>
    </row>
    <row r="19" spans="2:11" ht="12.75">
      <c r="B19" s="67"/>
      <c r="C19" s="154"/>
      <c r="E19" s="200"/>
      <c r="F19" s="201"/>
      <c r="G19" s="201"/>
      <c r="H19" s="202"/>
      <c r="J19" s="154"/>
      <c r="K19" s="164"/>
    </row>
    <row r="20" spans="2:11" ht="12.75">
      <c r="B20" s="67" t="s">
        <v>26</v>
      </c>
      <c r="C20" s="154">
        <f>SUM(C13:C19)</f>
        <v>32693180.320000004</v>
      </c>
      <c r="D20" s="154">
        <f>SUM(D13:D18)</f>
        <v>32603568.370000005</v>
      </c>
      <c r="E20" s="289">
        <f>SUM(E13:E19)</f>
        <v>32603568.370000005</v>
      </c>
      <c r="F20" s="285"/>
      <c r="G20" s="285"/>
      <c r="H20" s="290"/>
      <c r="I20" s="154">
        <f>SUM(I13:I18)</f>
        <v>24939539.340000004</v>
      </c>
      <c r="J20" s="154">
        <f>SUM(J13:J19)</f>
        <v>0</v>
      </c>
      <c r="K20" s="164">
        <f>SUM(K13:K19)</f>
        <v>7664029.030000001</v>
      </c>
    </row>
    <row r="21" spans="2:11" ht="13.5" thickBot="1">
      <c r="B21" s="53"/>
      <c r="C21" s="155"/>
      <c r="D21" s="155"/>
      <c r="E21" s="203"/>
      <c r="F21" s="204"/>
      <c r="G21" s="204"/>
      <c r="H21" s="205"/>
      <c r="I21" s="155"/>
      <c r="J21" s="155"/>
      <c r="K21" s="165"/>
    </row>
    <row r="22" spans="3:11" ht="12.75">
      <c r="C22" s="156">
        <f>+'anexo 2 '!I20-2234851.18-'Anexo 2 Bis'!C20</f>
        <v>-2234851.1799999997</v>
      </c>
      <c r="D22" s="156">
        <f>+'anexo 2 '!J20-1928773.4-'Anexo 2 Bis'!D20</f>
        <v>-1928773.3999999985</v>
      </c>
      <c r="E22" s="287">
        <f>+'anexo 2 '!K20-'Anexo 2 Bis'!E20:H20-1928773.4</f>
        <v>-1928773.4</v>
      </c>
      <c r="F22" s="287"/>
      <c r="G22" s="287"/>
      <c r="H22" s="287"/>
      <c r="I22" s="156">
        <f>+'anexo 2 '!L20-1872802.41-'Anexo 2 Bis'!I20</f>
        <v>-1872802.4100000001</v>
      </c>
      <c r="J22" s="156"/>
      <c r="K22" s="156">
        <f>+'anexo 2 '!O20-55970.99-'Anexo 2 Bis'!K20</f>
        <v>-55970.99000000022</v>
      </c>
    </row>
    <row r="23" spans="5:8" ht="12.75">
      <c r="E23" s="288"/>
      <c r="F23" s="288"/>
      <c r="G23" s="288"/>
      <c r="H23" s="288"/>
    </row>
    <row r="24" spans="1:11" s="43" customFormat="1" ht="21" customHeight="1">
      <c r="A24" s="41"/>
      <c r="B24" s="42"/>
      <c r="C24" s="157"/>
      <c r="D24" s="261"/>
      <c r="E24" s="261"/>
      <c r="F24" s="261"/>
      <c r="G24" s="261"/>
      <c r="H24" s="262"/>
      <c r="I24" s="262"/>
      <c r="J24" s="263"/>
      <c r="K24" s="260"/>
    </row>
    <row r="25" spans="1:11" s="43" customFormat="1" ht="9" customHeight="1">
      <c r="A25" s="41"/>
      <c r="B25" s="44"/>
      <c r="C25" s="157"/>
      <c r="D25" s="264"/>
      <c r="E25" s="264"/>
      <c r="F25" s="264"/>
      <c r="G25" s="264"/>
      <c r="H25" s="262"/>
      <c r="I25" s="262"/>
      <c r="J25" s="259"/>
      <c r="K25" s="260"/>
    </row>
    <row r="26" spans="1:11" s="43" customFormat="1" ht="9.75" customHeight="1">
      <c r="A26" s="41"/>
      <c r="B26" s="44"/>
      <c r="C26" s="157"/>
      <c r="D26" s="264"/>
      <c r="E26" s="264"/>
      <c r="F26" s="264"/>
      <c r="G26" s="264"/>
      <c r="H26" s="262"/>
      <c r="I26" s="262"/>
      <c r="J26" s="259"/>
      <c r="K26" s="260"/>
    </row>
    <row r="34" ht="12.75">
      <c r="C34" s="157"/>
    </row>
  </sheetData>
  <sheetProtection/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8" sqref="B8"/>
    </sheetView>
  </sheetViews>
  <sheetFormatPr defaultColWidth="11.00390625" defaultRowHeight="12.75"/>
  <cols>
    <col min="1" max="1" width="4.875" style="0" bestFit="1" customWidth="1"/>
    <col min="2" max="2" width="10.375" style="0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3.25390625" style="0" customWidth="1"/>
    <col min="7" max="7" width="11.375" style="0" customWidth="1"/>
    <col min="8" max="8" width="12.2539062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16">
        <f>+'Anexo 2 Bis'!$B$7</f>
        <v>2013</v>
      </c>
      <c r="B2">
        <v>1</v>
      </c>
      <c r="C2" s="16" t="str">
        <f>+'Anexo 2 Bis'!$L$5</f>
        <v>010102</v>
      </c>
      <c r="D2" s="18" t="str">
        <f>+'Anexo 2 Bis'!B13</f>
        <v>41100 Personal</v>
      </c>
      <c r="E2" s="18">
        <f>+'Anexo 2 Bis'!C13</f>
        <v>27246097.37</v>
      </c>
      <c r="F2" s="18">
        <f>+'Anexo 2 Bis'!D13</f>
        <v>27246097.37</v>
      </c>
      <c r="G2" s="18">
        <f>+'Anexo 2 Bis'!E13</f>
        <v>27246097.37</v>
      </c>
      <c r="H2" s="18">
        <f>+'Anexo 2 Bis'!I13</f>
        <v>19582068.34</v>
      </c>
      <c r="I2" s="18">
        <f>+'Anexo 2 Bis'!J13</f>
        <v>0</v>
      </c>
      <c r="J2" s="18">
        <f>+'Anexo 2 Bis'!K13</f>
        <v>7664029.030000001</v>
      </c>
    </row>
    <row r="3" spans="1:10" ht="12.75">
      <c r="A3" s="16">
        <f>+'Anexo 2 Bis'!$B$7</f>
        <v>2013</v>
      </c>
      <c r="B3">
        <v>1</v>
      </c>
      <c r="C3" s="16" t="str">
        <f>+'Anexo 2 Bis'!$L$5</f>
        <v>010102</v>
      </c>
      <c r="D3" s="18" t="str">
        <f>+'Anexo 2 Bis'!B14</f>
        <v>41200 Bienes</v>
      </c>
      <c r="E3" s="18">
        <f>+'Anexo 2 Bis'!C14</f>
        <v>132651.17</v>
      </c>
      <c r="F3" s="18">
        <f>+'Anexo 2 Bis'!D14</f>
        <v>132651.17</v>
      </c>
      <c r="G3" s="18">
        <f>+'Anexo 2 Bis'!E14</f>
        <v>132651.17</v>
      </c>
      <c r="H3" s="18">
        <f>+'Anexo 2 Bis'!I14</f>
        <v>132651.17</v>
      </c>
      <c r="I3" s="18">
        <f>+'Anexo 2 Bis'!J14</f>
        <v>0</v>
      </c>
      <c r="J3" s="18">
        <f>+'Anexo 2 Bis'!K14</f>
        <v>0</v>
      </c>
    </row>
    <row r="4" spans="1:10" ht="12.75">
      <c r="A4" s="16">
        <f>+'Anexo 2 Bis'!$B$7</f>
        <v>2013</v>
      </c>
      <c r="B4">
        <v>1</v>
      </c>
      <c r="C4" s="16" t="str">
        <f>+'Anexo 2 Bis'!$L$5</f>
        <v>010102</v>
      </c>
      <c r="D4" s="18" t="str">
        <f>+'Anexo 2 Bis'!B15</f>
        <v>41300 Servicios</v>
      </c>
      <c r="E4" s="18">
        <f>+'Anexo 2 Bis'!C15</f>
        <v>3630901.68</v>
      </c>
      <c r="F4" s="18">
        <f>+'Anexo 2 Bis'!D15</f>
        <v>3541289.73</v>
      </c>
      <c r="G4" s="18">
        <f>+'Anexo 2 Bis'!E15</f>
        <v>3541289.73</v>
      </c>
      <c r="H4" s="18">
        <f>+'Anexo 2 Bis'!I15</f>
        <v>3541289.73</v>
      </c>
      <c r="I4" s="18">
        <f>+'Anexo 2 Bis'!J15</f>
        <v>0</v>
      </c>
      <c r="J4" s="18">
        <f>+'Anexo 2 Bis'!K15</f>
        <v>0</v>
      </c>
    </row>
    <row r="5" spans="1:10" ht="12.75">
      <c r="A5" s="16">
        <f>+'Anexo 2 Bis'!$B$7</f>
        <v>2013</v>
      </c>
      <c r="B5">
        <v>1</v>
      </c>
      <c r="C5" s="16" t="str">
        <f>+'Anexo 2 Bis'!$L$5</f>
        <v>010102</v>
      </c>
      <c r="D5" s="18" t="str">
        <f>+'Anexo 2 Bis'!B16</f>
        <v>51100 Bs.Capital</v>
      </c>
      <c r="E5" s="18">
        <f>+'Anexo 2 Bis'!C16</f>
        <v>0</v>
      </c>
      <c r="F5" s="18">
        <f>+'Anexo 2 Bis'!D16</f>
        <v>0</v>
      </c>
      <c r="G5" s="18">
        <f>+'Anexo 2 Bis'!E16</f>
        <v>0</v>
      </c>
      <c r="H5" s="18">
        <f>+'Anexo 2 Bis'!I16</f>
        <v>0</v>
      </c>
      <c r="I5" s="18">
        <f>+'Anexo 2 Bis'!J16</f>
        <v>0</v>
      </c>
      <c r="J5" s="18">
        <f>+'Anexo 2 Bis'!K16</f>
        <v>0</v>
      </c>
    </row>
    <row r="6" spans="1:10" ht="12.75">
      <c r="A6" s="16">
        <f>+'Anexo 2 Bis'!$B$7</f>
        <v>2013</v>
      </c>
      <c r="B6">
        <v>1</v>
      </c>
      <c r="C6" s="16" t="str">
        <f>+'Anexo 2 Bis'!$L$5</f>
        <v>010102</v>
      </c>
      <c r="D6" s="18" t="str">
        <f>+'Anexo 2 Bis'!B17</f>
        <v>41300 Trasferencias</v>
      </c>
      <c r="E6" s="18">
        <f>+'Anexo 2 Bis'!C17</f>
        <v>0</v>
      </c>
      <c r="F6" s="18">
        <f>+'Anexo 2 Bis'!D17</f>
        <v>0</v>
      </c>
      <c r="G6" s="18">
        <f>+'Anexo 2 Bis'!E17</f>
        <v>0</v>
      </c>
      <c r="H6" s="18">
        <f>+'Anexo 2 Bis'!I17</f>
        <v>0</v>
      </c>
      <c r="I6" s="18">
        <f>+'Anexo 2 Bis'!J17</f>
        <v>0</v>
      </c>
      <c r="J6" s="18">
        <f>+'Anexo 2 Bis'!K17</f>
        <v>0</v>
      </c>
    </row>
    <row r="7" spans="1:10" ht="12.75">
      <c r="A7" s="16">
        <f>+'Anexo 2 Bis'!$B$7</f>
        <v>2013</v>
      </c>
      <c r="B7">
        <v>1</v>
      </c>
      <c r="C7" s="16" t="str">
        <f>+'Anexo 2 Bis'!$L$5</f>
        <v>010102</v>
      </c>
      <c r="D7" s="18" t="str">
        <f>+'Anexo 2 Bis'!B18</f>
        <v>74100 Deuda Ej.Anter</v>
      </c>
      <c r="E7" s="18">
        <f>+'Anexo 2 Bis'!C18</f>
        <v>1683530.1</v>
      </c>
      <c r="F7" s="18">
        <v>1683530.1</v>
      </c>
      <c r="G7" s="18">
        <f>+'Anexo 2 Bis'!E18</f>
        <v>1683530.1</v>
      </c>
      <c r="H7" s="18">
        <v>1683530.1</v>
      </c>
      <c r="I7" s="18">
        <f>+'Anexo 2 Bis'!J18</f>
        <v>0</v>
      </c>
      <c r="J7" s="18">
        <f>+'Anexo 2 Bis'!K18</f>
        <v>0</v>
      </c>
    </row>
    <row r="8" spans="1:10" ht="12.75">
      <c r="A8" s="16"/>
      <c r="C8" s="16"/>
      <c r="D8" s="18" t="str">
        <f>+'Anexo 2 Bis'!B20</f>
        <v>TOTALES</v>
      </c>
      <c r="E8" s="18">
        <f>+'Anexo 2 Bis'!C20</f>
        <v>32693180.320000004</v>
      </c>
      <c r="F8" s="18">
        <f>+'Anexo 2 Bis'!D20</f>
        <v>32603568.370000005</v>
      </c>
      <c r="G8" s="18">
        <f>+'Anexo 2 Bis'!E20</f>
        <v>32603568.370000005</v>
      </c>
      <c r="H8" s="18">
        <f>+'Anexo 2 Bis'!I20</f>
        <v>24939539.340000004</v>
      </c>
      <c r="I8" s="18">
        <f>+'Anexo 2 Bis'!J20</f>
        <v>0</v>
      </c>
      <c r="J8" s="18">
        <f>+'Anexo 2 Bis'!K20</f>
        <v>7664029.030000001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B1">
      <selection activeCell="B8" sqref="B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54" t="s">
        <v>162</v>
      </c>
    </row>
    <row r="7" spans="1:8" ht="12.75">
      <c r="A7" t="s">
        <v>3</v>
      </c>
      <c r="B7" s="3">
        <v>2013</v>
      </c>
      <c r="D7" t="s">
        <v>4</v>
      </c>
      <c r="E7" s="57">
        <v>1</v>
      </c>
      <c r="F7" s="57"/>
      <c r="G7" s="57"/>
      <c r="H7" s="57"/>
    </row>
    <row r="8" ht="13.5" thickBot="1"/>
    <row r="9" spans="2:12" s="5" customFormat="1" ht="10.5">
      <c r="B9" s="310" t="s">
        <v>5</v>
      </c>
      <c r="C9" s="300" t="s">
        <v>86</v>
      </c>
      <c r="D9" s="300" t="s">
        <v>87</v>
      </c>
      <c r="E9" s="300"/>
      <c r="F9" s="300"/>
      <c r="G9" s="300"/>
      <c r="H9" s="300"/>
      <c r="I9" s="300" t="s">
        <v>88</v>
      </c>
      <c r="J9" s="4" t="s">
        <v>89</v>
      </c>
      <c r="K9" s="300" t="s">
        <v>90</v>
      </c>
      <c r="L9" s="45" t="s">
        <v>91</v>
      </c>
    </row>
    <row r="10" spans="2:12" s="5" customFormat="1" ht="10.5">
      <c r="B10" s="311"/>
      <c r="C10" s="301"/>
      <c r="D10" s="305" t="s">
        <v>16</v>
      </c>
      <c r="E10" s="305"/>
      <c r="F10" s="305"/>
      <c r="G10" s="305"/>
      <c r="H10" s="305"/>
      <c r="I10" s="301"/>
      <c r="J10" s="6" t="s">
        <v>92</v>
      </c>
      <c r="K10" s="301"/>
      <c r="L10" s="46" t="s">
        <v>93</v>
      </c>
    </row>
    <row r="11" spans="2:12" s="5" customFormat="1" ht="10.5">
      <c r="B11" s="311"/>
      <c r="C11" s="301"/>
      <c r="D11" s="301" t="s">
        <v>23</v>
      </c>
      <c r="E11" s="301" t="s">
        <v>24</v>
      </c>
      <c r="F11" s="301"/>
      <c r="G11" s="301"/>
      <c r="H11" s="301"/>
      <c r="I11" s="301"/>
      <c r="J11" s="6" t="s">
        <v>94</v>
      </c>
      <c r="K11" s="301"/>
      <c r="L11" s="46" t="s">
        <v>51</v>
      </c>
    </row>
    <row r="12" spans="2:12" s="5" customFormat="1" ht="11.25" thickBot="1">
      <c r="B12" s="312"/>
      <c r="C12" s="302"/>
      <c r="D12" s="302"/>
      <c r="E12" s="302"/>
      <c r="F12" s="302"/>
      <c r="G12" s="302"/>
      <c r="H12" s="302"/>
      <c r="I12" s="302"/>
      <c r="J12" s="7" t="s">
        <v>51</v>
      </c>
      <c r="K12" s="302"/>
      <c r="L12" s="49"/>
    </row>
    <row r="13" spans="2:12" s="5" customFormat="1" ht="10.5">
      <c r="B13" s="68"/>
      <c r="C13" s="69"/>
      <c r="D13" s="69"/>
      <c r="E13" s="303"/>
      <c r="F13" s="303"/>
      <c r="G13" s="303"/>
      <c r="H13" s="303"/>
      <c r="I13" s="69"/>
      <c r="J13" s="69"/>
      <c r="K13" s="69"/>
      <c r="L13" s="70"/>
    </row>
    <row r="14" spans="2:12" s="5" customFormat="1" ht="10.5">
      <c r="B14" s="71"/>
      <c r="C14" s="72"/>
      <c r="D14" s="72"/>
      <c r="E14" s="304"/>
      <c r="F14" s="304"/>
      <c r="G14" s="304"/>
      <c r="H14" s="304"/>
      <c r="I14" s="72"/>
      <c r="J14" s="72"/>
      <c r="K14" s="72"/>
      <c r="L14" s="73"/>
    </row>
    <row r="15" spans="2:12" s="5" customFormat="1" ht="10.5">
      <c r="B15" s="71"/>
      <c r="C15" s="72"/>
      <c r="D15" s="72"/>
      <c r="E15" s="304"/>
      <c r="F15" s="304"/>
      <c r="G15" s="304"/>
      <c r="H15" s="304"/>
      <c r="I15" s="72"/>
      <c r="J15" s="72"/>
      <c r="K15" s="72"/>
      <c r="L15" s="73"/>
    </row>
    <row r="16" spans="2:12" s="5" customFormat="1" ht="10.5">
      <c r="B16" s="71"/>
      <c r="C16" s="72"/>
      <c r="D16" s="72"/>
      <c r="E16" s="304"/>
      <c r="F16" s="304"/>
      <c r="G16" s="304"/>
      <c r="H16" s="304"/>
      <c r="I16" s="72"/>
      <c r="J16" s="72"/>
      <c r="K16" s="72"/>
      <c r="L16" s="73"/>
    </row>
    <row r="17" spans="2:12" s="5" customFormat="1" ht="10.5">
      <c r="B17" s="71"/>
      <c r="C17" s="72"/>
      <c r="D17" s="72"/>
      <c r="E17" s="304"/>
      <c r="F17" s="304"/>
      <c r="G17" s="304"/>
      <c r="H17" s="304"/>
      <c r="I17" s="72"/>
      <c r="J17" s="72"/>
      <c r="K17" s="72"/>
      <c r="L17" s="73"/>
    </row>
    <row r="18" spans="2:12" s="5" customFormat="1" ht="10.5">
      <c r="B18" s="71"/>
      <c r="C18" s="72"/>
      <c r="D18" s="306" t="s">
        <v>113</v>
      </c>
      <c r="E18" s="307"/>
      <c r="F18" s="307"/>
      <c r="G18" s="307"/>
      <c r="H18" s="307"/>
      <c r="I18" s="308"/>
      <c r="J18" s="72"/>
      <c r="K18" s="72"/>
      <c r="L18" s="73"/>
    </row>
    <row r="19" spans="2:12" s="5" customFormat="1" ht="10.5">
      <c r="B19" s="71"/>
      <c r="C19" s="72"/>
      <c r="D19" s="72"/>
      <c r="E19" s="304"/>
      <c r="F19" s="304"/>
      <c r="G19" s="304"/>
      <c r="H19" s="304"/>
      <c r="I19" s="72"/>
      <c r="J19" s="72"/>
      <c r="K19" s="72"/>
      <c r="L19" s="73"/>
    </row>
    <row r="20" spans="2:12" s="5" customFormat="1" ht="10.5">
      <c r="B20" s="71"/>
      <c r="C20" s="72"/>
      <c r="D20" s="72"/>
      <c r="E20" s="304"/>
      <c r="F20" s="304"/>
      <c r="G20" s="304"/>
      <c r="H20" s="304"/>
      <c r="I20" s="72"/>
      <c r="J20" s="72"/>
      <c r="K20" s="72"/>
      <c r="L20" s="73"/>
    </row>
    <row r="21" spans="2:12" s="5" customFormat="1" ht="10.5">
      <c r="B21" s="71"/>
      <c r="C21" s="72"/>
      <c r="D21" s="72"/>
      <c r="E21" s="304"/>
      <c r="F21" s="304"/>
      <c r="G21" s="304"/>
      <c r="H21" s="304"/>
      <c r="I21" s="72"/>
      <c r="J21" s="72"/>
      <c r="K21" s="72"/>
      <c r="L21" s="73"/>
    </row>
    <row r="22" spans="2:12" s="5" customFormat="1" ht="10.5">
      <c r="B22" s="71"/>
      <c r="C22" s="72"/>
      <c r="D22" s="72"/>
      <c r="E22" s="304"/>
      <c r="F22" s="304"/>
      <c r="G22" s="304"/>
      <c r="H22" s="304"/>
      <c r="I22" s="72"/>
      <c r="J22" s="72"/>
      <c r="K22" s="72"/>
      <c r="L22" s="73"/>
    </row>
    <row r="23" spans="2:12" s="5" customFormat="1" ht="10.5">
      <c r="B23" s="71"/>
      <c r="C23" s="72"/>
      <c r="D23" s="72"/>
      <c r="E23" s="304"/>
      <c r="F23" s="304"/>
      <c r="G23" s="304"/>
      <c r="H23" s="304"/>
      <c r="I23" s="72"/>
      <c r="J23" s="72"/>
      <c r="K23" s="72"/>
      <c r="L23" s="73"/>
    </row>
    <row r="24" spans="2:12" s="5" customFormat="1" ht="10.5">
      <c r="B24" s="71"/>
      <c r="C24" s="72"/>
      <c r="D24" s="72"/>
      <c r="E24" s="304"/>
      <c r="F24" s="304"/>
      <c r="G24" s="304"/>
      <c r="H24" s="304"/>
      <c r="I24" s="72"/>
      <c r="J24" s="72"/>
      <c r="K24" s="72"/>
      <c r="L24" s="73"/>
    </row>
    <row r="25" spans="2:12" s="5" customFormat="1" ht="10.5">
      <c r="B25" s="71"/>
      <c r="C25" s="72"/>
      <c r="D25" s="72"/>
      <c r="E25" s="304"/>
      <c r="F25" s="304"/>
      <c r="G25" s="304"/>
      <c r="H25" s="304"/>
      <c r="I25" s="72"/>
      <c r="J25" s="72"/>
      <c r="K25" s="72"/>
      <c r="L25" s="73"/>
    </row>
    <row r="26" spans="2:12" s="5" customFormat="1" ht="10.5">
      <c r="B26" s="74"/>
      <c r="C26" s="75"/>
      <c r="D26" s="75"/>
      <c r="E26" s="309"/>
      <c r="F26" s="309"/>
      <c r="G26" s="309"/>
      <c r="H26" s="309"/>
      <c r="I26" s="75"/>
      <c r="J26" s="75"/>
      <c r="K26" s="75"/>
      <c r="L26" s="76">
        <v>0</v>
      </c>
    </row>
    <row r="27" spans="2:12" s="5" customFormat="1" ht="11.25" thickBot="1">
      <c r="B27" s="77"/>
      <c r="C27" s="51"/>
      <c r="D27" s="51"/>
      <c r="E27" s="51"/>
      <c r="F27" s="51"/>
      <c r="G27" s="51"/>
      <c r="H27" s="51"/>
      <c r="I27" s="51"/>
      <c r="J27" s="51"/>
      <c r="K27" s="51"/>
      <c r="L27" s="78"/>
    </row>
    <row r="28" s="5" customFormat="1" ht="10.5"/>
    <row r="29" spans="1:11" s="43" customFormat="1" ht="21" customHeight="1">
      <c r="A29" s="41"/>
      <c r="B29" s="42"/>
      <c r="D29" s="261"/>
      <c r="E29" s="261"/>
      <c r="F29" s="261"/>
      <c r="G29" s="261"/>
      <c r="H29" s="262"/>
      <c r="I29" s="262"/>
      <c r="J29" s="261"/>
      <c r="K29" s="262"/>
    </row>
    <row r="30" spans="1:11" s="43" customFormat="1" ht="9" customHeight="1">
      <c r="A30" s="41"/>
      <c r="B30" s="44"/>
      <c r="D30" s="264"/>
      <c r="E30" s="264"/>
      <c r="F30" s="264"/>
      <c r="G30" s="264"/>
      <c r="H30" s="262"/>
      <c r="I30" s="262"/>
      <c r="J30" s="264"/>
      <c r="K30" s="262"/>
    </row>
    <row r="31" spans="1:11" s="43" customFormat="1" ht="9.75" customHeight="1">
      <c r="A31" s="41"/>
      <c r="B31" s="44"/>
      <c r="D31" s="264"/>
      <c r="E31" s="264"/>
      <c r="F31" s="264"/>
      <c r="G31" s="264"/>
      <c r="H31" s="262"/>
      <c r="I31" s="262"/>
      <c r="J31" s="264"/>
      <c r="K31" s="262"/>
    </row>
  </sheetData>
  <sheetProtection/>
  <mergeCells count="29"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0" sqref="D10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16">
        <f>+'anexo 3 '!$B$7</f>
        <v>2013</v>
      </c>
      <c r="B2">
        <f>+'anexo 3 '!$G$7+'anexo 3 '!$E$7+'anexo 3 '!$F$7+'anexo 3 '!$H$7</f>
        <v>1</v>
      </c>
      <c r="C2" s="16" t="str">
        <f>+'anexo 3 '!$L$5</f>
        <v>010102</v>
      </c>
      <c r="E2" s="18"/>
      <c r="F2" s="18"/>
      <c r="G2" s="18"/>
      <c r="H2" s="18"/>
      <c r="I2" s="18"/>
      <c r="J2" s="18"/>
      <c r="K2" s="18"/>
    </row>
    <row r="3" spans="1:11" ht="12.75">
      <c r="A3" s="16">
        <f>+'anexo 3 '!$B$7</f>
        <v>2013</v>
      </c>
      <c r="B3">
        <f>+'anexo 3 '!$G$7+'anexo 3 '!$E$7+'anexo 3 '!$F$7+'anexo 3 '!$H$7</f>
        <v>1</v>
      </c>
      <c r="C3" s="16" t="str">
        <f>+'anexo 3 '!$L$5</f>
        <v>010102</v>
      </c>
      <c r="E3" s="18"/>
      <c r="F3" s="18"/>
      <c r="G3" s="18"/>
      <c r="H3" s="18"/>
      <c r="I3" s="18"/>
      <c r="J3" s="18"/>
      <c r="K3" s="18"/>
    </row>
    <row r="4" spans="1:11" ht="12.75">
      <c r="A4" s="16">
        <f>+'anexo 3 '!$B$7</f>
        <v>2013</v>
      </c>
      <c r="B4">
        <f>+'anexo 3 '!$G$7+'anexo 3 '!$E$7+'anexo 3 '!$F$7+'anexo 3 '!$H$7</f>
        <v>1</v>
      </c>
      <c r="C4" s="16" t="str">
        <f>+'anexo 3 '!$L$5</f>
        <v>010102</v>
      </c>
      <c r="E4" s="18"/>
      <c r="F4" s="18"/>
      <c r="G4" s="18"/>
      <c r="H4" s="18"/>
      <c r="I4" s="18"/>
      <c r="J4" s="18"/>
      <c r="K4" s="18"/>
    </row>
    <row r="5" spans="1:11" ht="12.75">
      <c r="A5" s="16">
        <f>+'anexo 3 '!$B$7</f>
        <v>2013</v>
      </c>
      <c r="B5">
        <f>+'anexo 3 '!$G$7+'anexo 3 '!$E$7+'anexo 3 '!$F$7+'anexo 3 '!$H$7</f>
        <v>1</v>
      </c>
      <c r="C5" s="16" t="str">
        <f>+'anexo 3 '!$L$5</f>
        <v>010102</v>
      </c>
      <c r="E5" s="18"/>
      <c r="F5" s="18"/>
      <c r="G5" s="18"/>
      <c r="H5" s="18"/>
      <c r="I5" s="18"/>
      <c r="J5" s="18"/>
      <c r="K5" s="18"/>
    </row>
    <row r="6" spans="1:11" ht="12.75">
      <c r="A6" s="16">
        <f>+'anexo 3 '!$B$7</f>
        <v>2013</v>
      </c>
      <c r="B6">
        <f>+'anexo 3 '!$G$7+'anexo 3 '!$E$7+'anexo 3 '!$F$7+'anexo 3 '!$H$7</f>
        <v>1</v>
      </c>
      <c r="C6" s="16" t="str">
        <f>+'anexo 3 '!$L$5</f>
        <v>010102</v>
      </c>
      <c r="E6" s="18"/>
      <c r="F6" s="18" t="str">
        <f>+'anexo 3 '!D18</f>
        <v>N   O          A   P   L   I   C   A   B   L   E</v>
      </c>
      <c r="G6" s="18"/>
      <c r="H6" s="18"/>
      <c r="I6" s="18"/>
      <c r="J6" s="18"/>
      <c r="K6" s="18"/>
    </row>
    <row r="7" spans="1:11" ht="12.75">
      <c r="A7" s="16">
        <f>+'anexo 3 '!$B$7</f>
        <v>2013</v>
      </c>
      <c r="B7">
        <f>+'anexo 3 '!$G$7+'anexo 3 '!$E$7+'anexo 3 '!$F$7+'anexo 3 '!$H$7</f>
        <v>1</v>
      </c>
      <c r="C7" s="16" t="str">
        <f>+'anexo 3 '!$L$5</f>
        <v>010102</v>
      </c>
      <c r="E7" s="18"/>
      <c r="F7" s="18"/>
      <c r="G7" s="18"/>
      <c r="H7" s="18"/>
      <c r="I7" s="18"/>
      <c r="J7" s="18"/>
      <c r="K7" s="18"/>
    </row>
    <row r="8" spans="1:11" ht="12.75">
      <c r="A8" s="16">
        <f>+'anexo 3 '!$B$7</f>
        <v>2013</v>
      </c>
      <c r="B8">
        <f>+'anexo 3 '!$G$7+'anexo 3 '!$E$7+'anexo 3 '!$F$7+'anexo 3 '!$H$7</f>
        <v>1</v>
      </c>
      <c r="C8" s="16" t="str">
        <f>+'anexo 3 '!$L$5</f>
        <v>010102</v>
      </c>
      <c r="E8" s="18"/>
      <c r="F8" s="18"/>
      <c r="G8" s="18"/>
      <c r="H8" s="18"/>
      <c r="I8" s="18"/>
      <c r="J8" s="18"/>
      <c r="K8" s="18"/>
    </row>
    <row r="9" spans="1:11" ht="12.75">
      <c r="A9" s="16">
        <f>+'anexo 3 '!$B$7</f>
        <v>2013</v>
      </c>
      <c r="B9">
        <f>+'anexo 3 '!$G$7+'anexo 3 '!$E$7+'anexo 3 '!$F$7+'anexo 3 '!$H$7</f>
        <v>1</v>
      </c>
      <c r="C9" s="16" t="str">
        <f>+'anexo 3 '!$L$5</f>
        <v>010102</v>
      </c>
      <c r="E9" s="18"/>
      <c r="F9" s="18"/>
      <c r="G9" s="18"/>
      <c r="H9" s="18"/>
      <c r="I9" s="18"/>
      <c r="J9" s="18"/>
      <c r="K9" s="18"/>
    </row>
    <row r="10" spans="1:11" ht="12.75">
      <c r="A10" s="16">
        <f>+'anexo 3 '!$B$7</f>
        <v>2013</v>
      </c>
      <c r="B10">
        <f>+'anexo 3 '!$G$7+'anexo 3 '!$E$7+'anexo 3 '!$F$7+'anexo 3 '!$H$7</f>
        <v>1</v>
      </c>
      <c r="C10" s="16" t="str">
        <f>+'anexo 3 '!$L$5</f>
        <v>010102</v>
      </c>
      <c r="E10" s="18"/>
      <c r="F10" s="18"/>
      <c r="G10" s="18"/>
      <c r="H10" s="18"/>
      <c r="I10" s="18"/>
      <c r="J10" s="18"/>
      <c r="K10" s="18"/>
    </row>
    <row r="11" spans="1:11" ht="12.75">
      <c r="A11" s="16">
        <f>+'anexo 3 '!$B$7</f>
        <v>2013</v>
      </c>
      <c r="B11">
        <f>+'anexo 3 '!$G$7+'anexo 3 '!$E$7+'anexo 3 '!$F$7+'anexo 3 '!$H$7</f>
        <v>1</v>
      </c>
      <c r="C11" s="16" t="str">
        <f>+'anexo 3 '!$L$5</f>
        <v>010102</v>
      </c>
      <c r="E11" s="18"/>
      <c r="F11" s="18"/>
      <c r="G11" s="18"/>
      <c r="H11" s="18"/>
      <c r="I11" s="18"/>
      <c r="J11" s="18"/>
      <c r="K11" s="18"/>
    </row>
    <row r="12" spans="1:11" ht="12.75">
      <c r="A12" s="16">
        <f>+'anexo 3 '!$B$7</f>
        <v>2013</v>
      </c>
      <c r="B12">
        <f>+'anexo 3 '!$G$7+'anexo 3 '!$E$7+'anexo 3 '!$F$7+'anexo 3 '!$H$7</f>
        <v>1</v>
      </c>
      <c r="C12" s="16" t="str">
        <f>+'anexo 3 '!$L$5</f>
        <v>010102</v>
      </c>
      <c r="E12" s="18"/>
      <c r="F12" s="18"/>
      <c r="G12" s="18"/>
      <c r="H12" s="18"/>
      <c r="I12" s="18"/>
      <c r="J12" s="18"/>
      <c r="K12" s="18"/>
    </row>
    <row r="13" spans="1:11" ht="12.75">
      <c r="A13" s="16">
        <f>+'anexo 3 '!$B$7</f>
        <v>2013</v>
      </c>
      <c r="B13">
        <f>+'anexo 3 '!$G$7+'anexo 3 '!$E$7+'anexo 3 '!$F$7+'anexo 3 '!$H$7</f>
        <v>1</v>
      </c>
      <c r="C13" s="16" t="str">
        <f>+'anexo 3 '!$L$5</f>
        <v>010102</v>
      </c>
      <c r="E13" s="18"/>
      <c r="F13" s="18"/>
      <c r="G13" s="18"/>
      <c r="H13" s="18"/>
      <c r="I13" s="18"/>
      <c r="J13" s="18"/>
      <c r="K13" s="18"/>
    </row>
    <row r="14" spans="1:11" ht="12.75">
      <c r="A14" s="16">
        <f>+'anexo 3 '!$B$7</f>
        <v>2013</v>
      </c>
      <c r="B14">
        <f>+'anexo 3 '!$G$7+'anexo 3 '!$E$7+'anexo 3 '!$F$7+'anexo 3 '!$H$7</f>
        <v>1</v>
      </c>
      <c r="C14" s="16" t="str">
        <f>+'anexo 3 '!$L$5</f>
        <v>010102</v>
      </c>
      <c r="E14" s="18"/>
      <c r="F14" s="18"/>
      <c r="G14" s="18"/>
      <c r="H14" s="18"/>
      <c r="I14" s="18"/>
      <c r="J14" s="18"/>
      <c r="K14" s="18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2">
      <selection activeCell="I14" sqref="I14"/>
    </sheetView>
  </sheetViews>
  <sheetFormatPr defaultColWidth="10.00390625" defaultRowHeight="12.75"/>
  <cols>
    <col min="1" max="1" width="9.25390625" style="19" customWidth="1"/>
    <col min="2" max="2" width="5.50390625" style="19" customWidth="1"/>
    <col min="3" max="3" width="26.00390625" style="20" customWidth="1"/>
    <col min="4" max="4" width="3.5039062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20" customWidth="1"/>
    <col min="9" max="9" width="13.75390625" style="20" customWidth="1"/>
    <col min="10" max="10" width="16.875" style="20" customWidth="1"/>
    <col min="11" max="11" width="9.00390625" style="20" customWidth="1"/>
    <col min="12" max="16384" width="10.00390625" style="20" customWidth="1"/>
  </cols>
  <sheetData>
    <row r="1" spans="1:16" ht="15">
      <c r="A1" s="255" t="s">
        <v>0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19"/>
      <c r="M1" s="19"/>
      <c r="N1" s="19"/>
      <c r="O1" s="19"/>
      <c r="P1" s="19"/>
    </row>
    <row r="2" spans="1:16" s="21" customFormat="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ht="12.75">
      <c r="A3" s="257" t="s">
        <v>39</v>
      </c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0"/>
      <c r="M3" s="20"/>
      <c r="N3" s="20"/>
      <c r="O3" s="20"/>
      <c r="P3" s="20"/>
    </row>
    <row r="4" spans="1:3" ht="12.75">
      <c r="A4" s="20"/>
      <c r="B4" s="20"/>
      <c r="C4" s="22"/>
    </row>
    <row r="5" spans="1:11" ht="12.75">
      <c r="A5" s="55" t="s">
        <v>161</v>
      </c>
      <c r="B5" s="23"/>
      <c r="C5" s="24"/>
      <c r="D5" s="24"/>
      <c r="E5" s="24"/>
      <c r="F5" s="24"/>
      <c r="G5" s="24"/>
      <c r="H5" s="24"/>
      <c r="I5" s="9"/>
      <c r="J5" s="9" t="s">
        <v>40</v>
      </c>
      <c r="K5" s="10" t="s">
        <v>162</v>
      </c>
    </row>
    <row r="6" spans="1:11" ht="12.75">
      <c r="A6" s="23" t="s">
        <v>41</v>
      </c>
      <c r="B6" s="11">
        <v>2013</v>
      </c>
      <c r="C6" s="12" t="s">
        <v>42</v>
      </c>
      <c r="D6" s="14">
        <v>1</v>
      </c>
      <c r="E6" s="14"/>
      <c r="F6" s="14"/>
      <c r="G6" s="14"/>
      <c r="H6" s="9"/>
      <c r="I6" s="9"/>
      <c r="J6" s="9"/>
      <c r="K6" s="9"/>
    </row>
    <row r="7" spans="1:11" ht="12.75">
      <c r="A7" s="23"/>
      <c r="B7" s="23"/>
      <c r="C7" s="12"/>
      <c r="D7" s="9"/>
      <c r="E7" s="9"/>
      <c r="F7" s="9"/>
      <c r="G7" s="9"/>
      <c r="H7" s="9"/>
      <c r="I7" s="9"/>
      <c r="J7" s="9"/>
      <c r="K7" s="9"/>
    </row>
    <row r="8" spans="1:2" ht="12.75">
      <c r="A8" s="15"/>
      <c r="B8" s="15"/>
    </row>
    <row r="9" spans="1:11" ht="13.5" customHeight="1">
      <c r="A9" s="79"/>
      <c r="B9" s="80"/>
      <c r="C9" s="81"/>
      <c r="D9" s="80"/>
      <c r="E9" s="80"/>
      <c r="F9" s="80"/>
      <c r="G9" s="80"/>
      <c r="H9" s="82" t="s">
        <v>43</v>
      </c>
      <c r="I9" s="80" t="s">
        <v>44</v>
      </c>
      <c r="J9" s="83" t="s">
        <v>45</v>
      </c>
      <c r="K9" s="83"/>
    </row>
    <row r="10" spans="1:11" ht="12.75">
      <c r="A10" s="84"/>
      <c r="B10" s="85"/>
      <c r="C10" s="86" t="s">
        <v>46</v>
      </c>
      <c r="D10" s="86"/>
      <c r="E10" s="86"/>
      <c r="F10" s="86"/>
      <c r="G10" s="86"/>
      <c r="H10" s="87" t="s">
        <v>47</v>
      </c>
      <c r="I10" s="85" t="s">
        <v>48</v>
      </c>
      <c r="J10" s="87" t="s">
        <v>49</v>
      </c>
      <c r="K10" s="87" t="s">
        <v>50</v>
      </c>
    </row>
    <row r="11" spans="1:11" ht="12.75">
      <c r="A11" s="88"/>
      <c r="B11" s="89"/>
      <c r="C11" s="90"/>
      <c r="D11" s="90"/>
      <c r="E11" s="90"/>
      <c r="F11" s="90"/>
      <c r="G11" s="90"/>
      <c r="H11" s="91" t="s">
        <v>51</v>
      </c>
      <c r="I11" s="89" t="s">
        <v>4</v>
      </c>
      <c r="J11" s="92" t="s">
        <v>52</v>
      </c>
      <c r="K11" s="92"/>
    </row>
    <row r="12" spans="1:11" ht="12.75">
      <c r="A12" s="84"/>
      <c r="B12" s="85"/>
      <c r="C12" s="93"/>
      <c r="D12" s="93"/>
      <c r="E12" s="93"/>
      <c r="F12" s="93"/>
      <c r="G12" s="93"/>
      <c r="H12" s="94"/>
      <c r="I12" s="94"/>
      <c r="J12" s="94"/>
      <c r="K12" s="94"/>
    </row>
    <row r="13" spans="1:11" ht="12.75">
      <c r="A13" s="84" t="s">
        <v>53</v>
      </c>
      <c r="B13" s="95">
        <v>1</v>
      </c>
      <c r="C13" s="93" t="s">
        <v>54</v>
      </c>
      <c r="D13" s="96"/>
      <c r="E13" s="96"/>
      <c r="F13" s="96"/>
      <c r="G13" s="97"/>
      <c r="H13" s="98">
        <f>+'anexo 3 '!L26</f>
        <v>0</v>
      </c>
      <c r="I13" s="98">
        <v>0</v>
      </c>
      <c r="J13" s="98">
        <f>+H13-I13</f>
        <v>0</v>
      </c>
      <c r="K13" s="99" t="s">
        <v>55</v>
      </c>
    </row>
    <row r="14" spans="1:11" ht="12.75">
      <c r="A14" s="84" t="s">
        <v>56</v>
      </c>
      <c r="B14" s="95">
        <v>2</v>
      </c>
      <c r="C14" s="100" t="s">
        <v>57</v>
      </c>
      <c r="D14" s="96"/>
      <c r="E14" s="96"/>
      <c r="F14" s="96"/>
      <c r="G14" s="97"/>
      <c r="H14" s="101">
        <f>+SUM('Anexo 2 Bis'!D13:D15)</f>
        <v>30920038.270000003</v>
      </c>
      <c r="I14" s="101">
        <f>+'Anexo I Programacion Financiera'!H14</f>
        <v>4950012</v>
      </c>
      <c r="J14" s="101">
        <f>+H14-I14</f>
        <v>25970026.270000003</v>
      </c>
      <c r="K14" s="99" t="s">
        <v>58</v>
      </c>
    </row>
    <row r="15" spans="1:11" ht="19.5" customHeight="1">
      <c r="A15" s="84" t="s">
        <v>59</v>
      </c>
      <c r="B15" s="95">
        <v>3</v>
      </c>
      <c r="C15" s="100" t="s">
        <v>60</v>
      </c>
      <c r="D15" s="96"/>
      <c r="E15" s="96"/>
      <c r="F15" s="96"/>
      <c r="G15" s="97"/>
      <c r="H15" s="98">
        <f>+H13-H14</f>
        <v>-30920038.270000003</v>
      </c>
      <c r="I15" s="98">
        <f>+I13-I14</f>
        <v>-4950012</v>
      </c>
      <c r="J15" s="98">
        <f>+J13-J14</f>
        <v>-25970026.270000003</v>
      </c>
      <c r="K15" s="99"/>
    </row>
    <row r="16" spans="1:11" ht="12.75">
      <c r="A16" s="84" t="s">
        <v>61</v>
      </c>
      <c r="B16" s="95">
        <v>4</v>
      </c>
      <c r="C16" s="100" t="s">
        <v>62</v>
      </c>
      <c r="D16" s="102"/>
      <c r="E16" s="102"/>
      <c r="F16" s="102"/>
      <c r="G16" s="103"/>
      <c r="H16" s="104">
        <v>0</v>
      </c>
      <c r="I16" s="98">
        <v>0</v>
      </c>
      <c r="J16" s="98">
        <f>+H16-I16</f>
        <v>0</v>
      </c>
      <c r="K16" s="99" t="s">
        <v>55</v>
      </c>
    </row>
    <row r="17" spans="1:11" ht="12.75">
      <c r="A17" s="84" t="s">
        <v>63</v>
      </c>
      <c r="B17" s="95">
        <v>5</v>
      </c>
      <c r="C17" s="100" t="s">
        <v>64</v>
      </c>
      <c r="D17" s="96"/>
      <c r="E17" s="96"/>
      <c r="F17" s="96"/>
      <c r="G17" s="97"/>
      <c r="H17" s="101">
        <f>+SUM('Anexo 2 Bis'!D16:D17)</f>
        <v>0</v>
      </c>
      <c r="I17" s="101">
        <f>+'Anexo I Programacion Financiera'!H17</f>
        <v>80691</v>
      </c>
      <c r="J17" s="101">
        <f>+H17-I17</f>
        <v>-80691</v>
      </c>
      <c r="K17" s="99" t="s">
        <v>58</v>
      </c>
    </row>
    <row r="18" spans="1:11" ht="19.5" customHeight="1">
      <c r="A18" s="84" t="s">
        <v>65</v>
      </c>
      <c r="B18" s="95">
        <v>6</v>
      </c>
      <c r="C18" s="100" t="s">
        <v>66</v>
      </c>
      <c r="D18" s="96"/>
      <c r="E18" s="96"/>
      <c r="F18" s="96"/>
      <c r="G18" s="97"/>
      <c r="H18" s="98">
        <f>+H15+H16-H17</f>
        <v>-30920038.270000003</v>
      </c>
      <c r="I18" s="98">
        <f>+I15+I16-I17</f>
        <v>-5030703</v>
      </c>
      <c r="J18" s="98">
        <f>+J15+J16-J17</f>
        <v>-25889335.270000003</v>
      </c>
      <c r="K18" s="99"/>
    </row>
    <row r="19" spans="1:11" ht="12.75">
      <c r="A19" s="84"/>
      <c r="B19" s="95">
        <v>7</v>
      </c>
      <c r="C19" s="100" t="s">
        <v>121</v>
      </c>
      <c r="D19" s="96"/>
      <c r="E19" s="96"/>
      <c r="F19" s="96"/>
      <c r="G19" s="97"/>
      <c r="H19" s="98">
        <f>+H13+H16</f>
        <v>0</v>
      </c>
      <c r="I19" s="98">
        <f>+I13-I16</f>
        <v>0</v>
      </c>
      <c r="J19" s="98">
        <f>+J13-J16</f>
        <v>0</v>
      </c>
      <c r="K19" s="99"/>
    </row>
    <row r="20" spans="1:11" ht="12.75">
      <c r="A20" s="84"/>
      <c r="B20" s="95">
        <v>8</v>
      </c>
      <c r="C20" s="100" t="s">
        <v>122</v>
      </c>
      <c r="D20" s="96"/>
      <c r="E20" s="96"/>
      <c r="F20" s="96"/>
      <c r="G20" s="97"/>
      <c r="H20" s="101">
        <f>+H14+H17</f>
        <v>30920038.270000003</v>
      </c>
      <c r="I20" s="101">
        <f>+I14+I17</f>
        <v>5030703</v>
      </c>
      <c r="J20" s="101">
        <f>+J14+J17</f>
        <v>25889335.270000003</v>
      </c>
      <c r="K20" s="99"/>
    </row>
    <row r="21" spans="1:11" ht="18" customHeight="1">
      <c r="A21" s="84" t="s">
        <v>67</v>
      </c>
      <c r="B21" s="95">
        <v>9</v>
      </c>
      <c r="C21" s="100" t="s">
        <v>68</v>
      </c>
      <c r="D21" s="96"/>
      <c r="E21" s="96"/>
      <c r="F21" s="96"/>
      <c r="G21" s="97"/>
      <c r="H21" s="98">
        <v>0</v>
      </c>
      <c r="I21" s="98">
        <v>0</v>
      </c>
      <c r="J21" s="98">
        <f>+H21-I21</f>
        <v>0</v>
      </c>
      <c r="K21" s="99" t="s">
        <v>55</v>
      </c>
    </row>
    <row r="22" spans="1:11" ht="12.75">
      <c r="A22" s="84" t="s">
        <v>69</v>
      </c>
      <c r="B22" s="95">
        <v>10</v>
      </c>
      <c r="C22" s="100" t="s">
        <v>70</v>
      </c>
      <c r="D22" s="96"/>
      <c r="E22" s="96"/>
      <c r="F22" s="96"/>
      <c r="G22" s="97"/>
      <c r="H22" s="98">
        <v>0</v>
      </c>
      <c r="I22" s="98">
        <v>0</v>
      </c>
      <c r="J22" s="98">
        <f>+H22-I22</f>
        <v>0</v>
      </c>
      <c r="K22" s="99" t="s">
        <v>58</v>
      </c>
    </row>
    <row r="23" spans="1:11" ht="19.5" customHeight="1">
      <c r="A23" s="84" t="s">
        <v>71</v>
      </c>
      <c r="B23" s="95">
        <v>11</v>
      </c>
      <c r="C23" s="100" t="s">
        <v>72</v>
      </c>
      <c r="D23" s="96"/>
      <c r="E23" s="96"/>
      <c r="F23" s="96"/>
      <c r="G23" s="97"/>
      <c r="H23" s="101">
        <f>+H18+H21-H22</f>
        <v>-30920038.270000003</v>
      </c>
      <c r="I23" s="101">
        <f>+I18+I21-I22</f>
        <v>-5030703</v>
      </c>
      <c r="J23" s="101">
        <f>+J18+J21-J22</f>
        <v>-25889335.270000003</v>
      </c>
      <c r="K23" s="99"/>
    </row>
    <row r="24" spans="1:11" ht="18.75" customHeight="1">
      <c r="A24" s="84" t="s">
        <v>73</v>
      </c>
      <c r="B24" s="95">
        <v>12</v>
      </c>
      <c r="C24" s="100" t="s">
        <v>74</v>
      </c>
      <c r="D24" s="96"/>
      <c r="E24" s="96"/>
      <c r="F24" s="96"/>
      <c r="G24" s="97"/>
      <c r="H24" s="98">
        <v>0</v>
      </c>
      <c r="I24" s="98">
        <v>0</v>
      </c>
      <c r="J24" s="98">
        <f>+H24-I24</f>
        <v>0</v>
      </c>
      <c r="K24" s="99"/>
    </row>
    <row r="25" spans="1:11" ht="12.75">
      <c r="A25" s="84" t="s">
        <v>75</v>
      </c>
      <c r="B25" s="95">
        <v>13</v>
      </c>
      <c r="C25" s="100" t="s">
        <v>76</v>
      </c>
      <c r="D25" s="96"/>
      <c r="E25" s="96"/>
      <c r="F25" s="96"/>
      <c r="G25" s="97"/>
      <c r="H25" s="98">
        <f>+'Anexo 2 Bis'!D18</f>
        <v>1683530.1</v>
      </c>
      <c r="I25" s="98">
        <f>+'Anexo I Programacion Financiera'!K25</f>
        <v>0</v>
      </c>
      <c r="J25" s="98">
        <f>+H25-I25</f>
        <v>1683530.1</v>
      </c>
      <c r="K25" s="99" t="s">
        <v>77</v>
      </c>
    </row>
    <row r="26" spans="1:11" ht="18.75" customHeight="1">
      <c r="A26" s="84" t="s">
        <v>78</v>
      </c>
      <c r="B26" s="95">
        <v>14</v>
      </c>
      <c r="C26" s="100" t="s">
        <v>79</v>
      </c>
      <c r="D26" s="96"/>
      <c r="E26" s="96"/>
      <c r="F26" s="96"/>
      <c r="G26" s="97"/>
      <c r="H26" s="98">
        <f>+H24-H25</f>
        <v>-1683530.1</v>
      </c>
      <c r="I26" s="98">
        <f>+I24-I25</f>
        <v>0</v>
      </c>
      <c r="J26" s="98">
        <f>+J24-J25</f>
        <v>-1683530.1</v>
      </c>
      <c r="K26" s="99"/>
    </row>
    <row r="27" spans="1:11" s="40" customFormat="1" ht="24.75" customHeight="1">
      <c r="A27" s="105" t="s">
        <v>80</v>
      </c>
      <c r="B27" s="106">
        <v>15</v>
      </c>
      <c r="C27" s="107" t="s">
        <v>81</v>
      </c>
      <c r="D27" s="108"/>
      <c r="E27" s="108"/>
      <c r="F27" s="108"/>
      <c r="G27" s="109"/>
      <c r="H27" s="110">
        <f>+H23+H26</f>
        <v>-32603568.370000005</v>
      </c>
      <c r="I27" s="110">
        <f>+I23+I26</f>
        <v>-5030703</v>
      </c>
      <c r="J27" s="110">
        <f>+J23+J26</f>
        <v>-27572865.370000005</v>
      </c>
      <c r="K27" s="91"/>
    </row>
    <row r="30" spans="1:11" s="43" customFormat="1" ht="21" customHeight="1">
      <c r="A30" s="41"/>
      <c r="B30" s="41"/>
      <c r="C30" s="42"/>
      <c r="D30" s="261"/>
      <c r="E30" s="261"/>
      <c r="F30" s="261"/>
      <c r="G30" s="261"/>
      <c r="H30" s="262"/>
      <c r="I30" s="262"/>
      <c r="J30" s="261"/>
      <c r="K30" s="262"/>
    </row>
    <row r="31" spans="1:11" s="43" customFormat="1" ht="9" customHeight="1">
      <c r="A31" s="41"/>
      <c r="B31" s="41"/>
      <c r="C31" s="44"/>
      <c r="D31" s="264"/>
      <c r="E31" s="264"/>
      <c r="F31" s="264"/>
      <c r="G31" s="264"/>
      <c r="H31" s="262"/>
      <c r="I31" s="262"/>
      <c r="J31" s="264"/>
      <c r="K31" s="262"/>
    </row>
    <row r="32" spans="1:11" s="43" customFormat="1" ht="9.75" customHeight="1">
      <c r="A32" s="41"/>
      <c r="B32" s="41"/>
      <c r="C32" s="44"/>
      <c r="D32" s="264"/>
      <c r="E32" s="264"/>
      <c r="F32" s="264"/>
      <c r="G32" s="264"/>
      <c r="H32" s="262"/>
      <c r="I32" s="262"/>
      <c r="J32" s="264"/>
      <c r="K32" s="262"/>
    </row>
  </sheetData>
  <sheetProtection/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ariel</cp:lastModifiedBy>
  <cp:lastPrinted>2013-04-29T12:33:17Z</cp:lastPrinted>
  <dcterms:created xsi:type="dcterms:W3CDTF">2005-10-29T15:03:20Z</dcterms:created>
  <dcterms:modified xsi:type="dcterms:W3CDTF">2013-05-10T13:39:35Z</dcterms:modified>
  <cp:category/>
  <cp:version/>
  <cp:contentType/>
  <cp:contentStatus/>
</cp:coreProperties>
</file>