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externalReferences>
    <externalReference r:id="rId13"/>
  </externalReference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I23" i="4"/>
  <c r="I20"/>
  <c r="L24" i="18"/>
  <c r="H15" i="13" l="1"/>
  <c r="H12"/>
  <c r="O23" i="1" l="1"/>
  <c r="O22"/>
  <c r="O21"/>
  <c r="O20" l="1"/>
  <c r="O19"/>
  <c r="O24" l="1"/>
  <c r="M24" i="18"/>
  <c r="H11" i="13" l="1"/>
  <c r="N24" i="1" l="1"/>
  <c r="E24" l="1"/>
  <c r="E23"/>
  <c r="N23" s="1"/>
  <c r="E22"/>
  <c r="N22" s="1"/>
  <c r="E21"/>
  <c r="N21" s="1"/>
  <c r="E20"/>
  <c r="N20" s="1"/>
  <c r="E19"/>
  <c r="N19" s="1"/>
  <c r="E25" l="1"/>
  <c r="G24" i="18" l="1"/>
  <c r="G19"/>
  <c r="G14"/>
  <c r="K26" i="22" l="1"/>
  <c r="I26"/>
  <c r="E26"/>
  <c r="D26"/>
  <c r="J24"/>
  <c r="J26" s="1"/>
  <c r="I37" i="10" l="1"/>
  <c r="J37" s="1"/>
  <c r="H37"/>
  <c r="K35"/>
  <c r="J35"/>
  <c r="I35"/>
  <c r="H35"/>
  <c r="L34"/>
  <c r="L33"/>
  <c r="L31"/>
  <c r="L30"/>
  <c r="K29"/>
  <c r="J29"/>
  <c r="I29"/>
  <c r="H29"/>
  <c r="K28"/>
  <c r="J28"/>
  <c r="I28"/>
  <c r="H28"/>
  <c r="M26"/>
  <c r="L26"/>
  <c r="L25"/>
  <c r="K24"/>
  <c r="K27" s="1"/>
  <c r="K32" s="1"/>
  <c r="J24"/>
  <c r="J27" s="1"/>
  <c r="J32" s="1"/>
  <c r="I24"/>
  <c r="I27" s="1"/>
  <c r="I32" s="1"/>
  <c r="H24"/>
  <c r="H27" s="1"/>
  <c r="M23"/>
  <c r="L23"/>
  <c r="L22"/>
  <c r="J36" l="1"/>
  <c r="K36"/>
  <c r="L28"/>
  <c r="L29"/>
  <c r="L35"/>
  <c r="I36"/>
  <c r="H32"/>
  <c r="L27"/>
  <c r="L24"/>
  <c r="H36" l="1"/>
  <c r="L36" s="1"/>
  <c r="L32"/>
  <c r="C25" i="1" l="1"/>
  <c r="I21" i="4"/>
  <c r="E21" i="8"/>
  <c r="J21" s="1"/>
  <c r="E23"/>
  <c r="K23" s="1"/>
  <c r="E20"/>
  <c r="I32" i="4"/>
  <c r="B25" i="1"/>
  <c r="D25"/>
  <c r="I25"/>
  <c r="L25"/>
  <c r="C26" i="8"/>
  <c r="J30" i="4"/>
  <c r="J28"/>
  <c r="J27"/>
  <c r="H19"/>
  <c r="J19" s="1"/>
  <c r="J22"/>
  <c r="I25"/>
  <c r="K23" i="13"/>
  <c r="K14"/>
  <c r="K21"/>
  <c r="K22"/>
  <c r="H18"/>
  <c r="E19" i="8" l="1"/>
  <c r="D26"/>
  <c r="K21"/>
  <c r="I15" i="13" s="1"/>
  <c r="H20" i="4"/>
  <c r="H31"/>
  <c r="H32" s="1"/>
  <c r="K20" i="8"/>
  <c r="J20"/>
  <c r="E24"/>
  <c r="H23" i="4"/>
  <c r="E22" i="8"/>
  <c r="J19"/>
  <c r="J25" i="1"/>
  <c r="J23" i="8"/>
  <c r="H25" i="4"/>
  <c r="I26"/>
  <c r="H25" i="13"/>
  <c r="I24" i="4"/>
  <c r="J25"/>
  <c r="C28" i="8"/>
  <c r="K19" l="1"/>
  <c r="E26"/>
  <c r="J31" i="4"/>
  <c r="J32" s="1"/>
  <c r="J23"/>
  <c r="J20"/>
  <c r="H26"/>
  <c r="H21"/>
  <c r="H24" s="1"/>
  <c r="K25" i="1"/>
  <c r="D28" i="8"/>
  <c r="K24"/>
  <c r="J24"/>
  <c r="J22"/>
  <c r="O25" i="1"/>
  <c r="I16" i="13"/>
  <c r="I20"/>
  <c r="I29" i="4"/>
  <c r="N25" i="1"/>
  <c r="K15" i="13"/>
  <c r="K13"/>
  <c r="I12"/>
  <c r="I26" i="8" l="1"/>
  <c r="K22"/>
  <c r="J21" i="4"/>
  <c r="M25" i="1"/>
  <c r="J26" i="4"/>
  <c r="K16" i="13"/>
  <c r="I17"/>
  <c r="I24"/>
  <c r="E28" i="8"/>
  <c r="J26"/>
  <c r="K20" i="13"/>
  <c r="I33" i="4"/>
  <c r="H29"/>
  <c r="K12" i="13"/>
  <c r="I11"/>
  <c r="I19" l="1"/>
  <c r="K19" s="1"/>
  <c r="K26" i="8"/>
  <c r="I28"/>
  <c r="J24" i="4"/>
  <c r="K24" i="13"/>
  <c r="K17"/>
  <c r="H33" i="4"/>
  <c r="I18" i="13" l="1"/>
  <c r="K28" i="8"/>
  <c r="J29" i="4"/>
  <c r="K11" i="13"/>
  <c r="I25"/>
  <c r="K18"/>
  <c r="J33" i="4" l="1"/>
  <c r="K25" i="13"/>
</calcChain>
</file>

<file path=xl/sharedStrings.xml><?xml version="1.0" encoding="utf-8"?>
<sst xmlns="http://schemas.openxmlformats.org/spreadsheetml/2006/main" count="314" uniqueCount="195">
  <si>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</si>
  <si>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</si>
  <si>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</si>
  <si>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</si>
  <si>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</si>
  <si>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</si>
  <si>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</si>
  <si>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</si>
  <si>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</si>
  <si>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</si>
  <si>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</si>
  <si>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</si>
  <si>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</si>
  <si>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</si>
  <si>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</si>
  <si>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</si>
  <si>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</si>
  <si>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</si>
  <si>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</si>
  <si>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</si>
  <si>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</si>
  <si>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</si>
  <si>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</si>
  <si>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</si>
  <si>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</si>
  <si>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</si>
  <si>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</si>
  <si>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</si>
  <si>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</si>
  <si>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</si>
  <si>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</si>
  <si>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</si>
  <si>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</si>
  <si>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</si>
  <si>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</si>
  <si>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</si>
  <si>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</si>
  <si>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</si>
  <si>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</si>
  <si>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</si>
  <si>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</si>
  <si>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</si>
  <si>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</si>
  <si>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</si>
  <si>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II</t>
  </si>
  <si>
    <t>GASTOS CORRIENTES</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</si>
  <si>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</si>
  <si>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</si>
  <si>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</si>
  <si>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</si>
  <si>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</si>
  <si>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</si>
  <si>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</si>
  <si>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</si>
  <si>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</si>
  <si>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</si>
  <si>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</si>
  <si>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</si>
  <si>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</si>
  <si>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</si>
  <si>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</si>
  <si>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</si>
  <si>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</si>
  <si>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</si>
  <si>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</si>
  <si>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</si>
  <si>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</si>
  <si>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</si>
  <si>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</si>
  <si>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</si>
  <si>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</si>
  <si>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</si>
  <si>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</si>
  <si>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</si>
  <si>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</si>
  <si>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</si>
  <si>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</si>
  <si>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</si>
  <si>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</si>
  <si>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</si>
  <si>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</si>
  <si>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</si>
  <si>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</si>
  <si>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</si>
  <si>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</si>
  <si>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</si>
  <si>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</si>
  <si>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</si>
  <si>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</si>
  <si>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</si>
  <si>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</si>
  <si>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</si>
  <si>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</si>
  <si>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</si>
  <si>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</si>
  <si>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</si>
  <si>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</si>
  <si>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</si>
  <si>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</si>
  <si>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</si>
  <si>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</si>
  <si>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</si>
  <si>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</si>
  <si>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</si>
  <si>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</si>
  <si>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</si>
  <si>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</si>
  <si>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</si>
  <si>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</si>
  <si>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</si>
  <si>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</si>
  <si>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</si>
  <si>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</si>
  <si>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</si>
  <si>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</si>
  <si>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</si>
  <si>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</si>
  <si>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</si>
  <si>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</si>
  <si>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</si>
  <si>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</si>
  <si>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</si>
  <si>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</si>
  <si>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</si>
  <si>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</si>
  <si>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</si>
  <si>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</si>
  <si>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</si>
  <si>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</si>
  <si>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</si>
  <si>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</si>
  <si>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</si>
  <si>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</si>
  <si>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</si>
  <si>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</si>
  <si>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</si>
  <si>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</si>
  <si>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</si>
  <si>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</si>
  <si>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</si>
  <si>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</si>
  <si>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</si>
  <si>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</si>
  <si>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</si>
  <si>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</si>
  <si>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</si>
  <si>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</si>
  <si>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</si>
  <si>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</si>
  <si>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</si>
  <si>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</si>
  <si>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</si>
  <si>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</si>
  <si>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</si>
  <si>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</si>
  <si>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</si>
  <si>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</si>
  <si>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</si>
  <si>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</si>
  <si>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</si>
  <si>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</si>
  <si>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</si>
  <si>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</si>
  <si>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</si>
  <si>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</si>
  <si>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</si>
  <si>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</si>
  <si>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</si>
  <si>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</si>
  <si>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</si>
  <si>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</si>
  <si>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</si>
  <si>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</si>
  <si>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</si>
  <si>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</si>
  <si>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</si>
  <si>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</si>
  <si>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</si>
  <si>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</si>
  <si>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74100 AMORTIZACION DE LA DEUDA FLOT</t>
  </si>
  <si>
    <t>Las diferencias en el cumplimiento de metas obedecen al siguiente detalle:</t>
  </si>
  <si>
    <t>43100 Trasferencias</t>
  </si>
  <si>
    <t>EJERCICIO:  2.024</t>
  </si>
  <si>
    <t>51100 BIENES DE CAPITAL</t>
  </si>
  <si>
    <t xml:space="preserve"> ANEXO 30 inc. C) 1)</t>
  </si>
  <si>
    <t xml:space="preserve"> ANEXO 30 inc. C) 2)</t>
  </si>
  <si>
    <t>EJERCICIO: 2024</t>
  </si>
  <si>
    <t>EJERCICIO 2024</t>
  </si>
  <si>
    <r>
      <rPr>
        <b/>
        <sz val="8"/>
        <rFont val="Arial"/>
        <family val="2"/>
      </rPr>
      <t>2) GASTOS DE CAPITAL</t>
    </r>
    <r>
      <rPr>
        <sz val="8"/>
        <rFont val="Arial"/>
        <family val="2"/>
      </rPr>
      <t xml:space="preserve">: ESTÁ PREVISTO EJECUTAR COMPRAS DE BIENES DE CAPITAL EN LOS MESES SIGUIENTE, Y SUMADO AL EFECTO INFLACIONARIO EN LOS PRECIOS, SE ESPERA LA CORRECCIÓN DE DICHA DIFERENCIA. </t>
    </r>
    <r>
      <rPr>
        <b/>
        <sz val="8"/>
        <rFont val="Arial"/>
        <family val="2"/>
      </rPr>
      <t/>
    </r>
  </si>
  <si>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2024                                                                                TRIMESTRE 2°</t>
    </r>
  </si>
  <si>
    <t xml:space="preserve">ANEXO 2 BIS: DE LA EJECUCION DEL PRESUPUESTO CON RELACION A LOS CREDITOS CORRESPONDIENTE AL </t>
  </si>
  <si>
    <t>SEGUNDO TRIMESTRE 2024</t>
  </si>
  <si>
    <r>
      <rPr>
        <b/>
        <sz val="10"/>
        <rFont val="Arial"/>
        <family val="2"/>
      </rPr>
      <t xml:space="preserve">2) GASTOS DE CAPITAL: </t>
    </r>
    <r>
      <rPr>
        <sz val="10"/>
        <rFont val="Arial"/>
        <family val="2"/>
      </rPr>
      <t>las diferencias responden a que durante el segundo trimestre del corriente año no se han podido concretar las compras programadas debido a que no se ha logrado conseguir el equipamiento requerido, en especial el relacionado con el área de informática, conforme lo programado en cuanto a caracteristicas y precios previstos al momento de elaborar la programación financiera de rigor.</t>
    </r>
  </si>
  <si>
    <r>
      <rPr>
        <b/>
        <sz val="10"/>
        <rFont val="Arial"/>
        <family val="2"/>
      </rPr>
      <t>1) GASTOS CORRIENTES</t>
    </r>
    <r>
      <rPr>
        <sz val="10"/>
        <rFont val="Arial"/>
        <family val="2"/>
      </rPr>
      <t xml:space="preserve">: el gasto corriente ejecutado en el trimestre es 45% superior al programado debido al incremento en el gasto de sueldos por encima de lo estimado. Al comienzo del trimestre (abril) el aumento acumulado en sueldos fue en promedio 47%, de acuerdo con acuerdos paritarios firmados para acompañar los haberes de los empleados con respecto a la inflación. </t>
    </r>
  </si>
  <si>
    <r>
      <rPr>
        <b/>
        <sz val="8"/>
        <rFont val="Arial"/>
        <family val="2"/>
      </rPr>
      <t>1) GASTOS CORRIENTES</t>
    </r>
    <r>
      <rPr>
        <sz val="8"/>
        <rFont val="Arial"/>
        <family val="2"/>
      </rPr>
      <t>: SE ENCUENTRA VIGENTE UN ACUERDO PARITARIO CELEBRADO EN EL MES DE JULIO DONDE SE ESTIPULAN AUMENTOS SALARIALES PARA LOS MESES SIGUIENTES HASTA EL MES DE SEPTIEMBRE, POR LO CUAL EL GASTO CORRIENTE EN PERSONAL SE VERÁ INCREMENTADO SIGNIFICATIVAMENTE, LO QUE PROVOCARÁ UNA MAYOR DESVIACIÓN. EN LA MEDIDA QUE LA INFLACIÓN AUMENTE HE IMPULSE UNA MAYOR PÉRDIDA DEL PODER ADQUISITIVO, EL INCREMENTO EN LOS SUELDOS SE VERÁ AFECTADO, POR LO TANTO CRECERÁ EL GASTO CORRIENTE.</t>
    </r>
  </si>
</sst>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40">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
      <b/>
      <sz val="10"/>
      <color rgb="FFFF0000"/>
      <name val="Verdana"/>
      <family val="2"/>
    </font>
    <font>
      <b/>
      <i/>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22">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 fontId="6" fillId="2" borderId="3" xfId="0" applyNumberFormat="1" applyFont="1" applyFill="1" applyBorder="1" applyAlignment="1">
      <alignment horizontal="right"/>
    </xf>
    <xf numFmtId="4" fontId="6" fillId="2" borderId="38" xfId="0" applyNumberFormat="1" applyFont="1" applyFill="1" applyBorder="1" applyAlignment="1">
      <alignment horizontal="right"/>
    </xf>
    <xf numFmtId="4" fontId="6" fillId="2" borderId="26" xfId="0" applyNumberFormat="1" applyFont="1" applyFill="1" applyBorder="1" applyAlignment="1">
      <alignment horizontal="right"/>
    </xf>
    <xf numFmtId="4" fontId="6" fillId="2" borderId="32" xfId="0" applyNumberFormat="1" applyFont="1" applyFill="1" applyBorder="1" applyAlignment="1">
      <alignment horizontal="right"/>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2" xfId="1" applyFont="1" applyFill="1" applyBorder="1" applyAlignment="1">
      <alignment horizontal="center"/>
    </xf>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5" fillId="2" borderId="76"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4" fontId="26" fillId="2" borderId="63" xfId="0" applyNumberFormat="1"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0" fontId="38" fillId="2" borderId="0" xfId="0" applyFont="1" applyFill="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9" fontId="0" fillId="2" borderId="0" xfId="5" applyFont="1" applyFill="1"/>
    <xf numFmtId="0" fontId="5" fillId="2" borderId="76" xfId="0" applyFont="1" applyFill="1" applyBorder="1" applyAlignment="1">
      <alignment horizontal="center"/>
    </xf>
    <xf numFmtId="4" fontId="6" fillId="2" borderId="2" xfId="0" applyNumberFormat="1" applyFont="1" applyFill="1" applyBorder="1" applyAlignment="1">
      <alignment horizontal="right"/>
    </xf>
    <xf numFmtId="0" fontId="0" fillId="2" borderId="0" xfId="0" applyFill="1" applyAlignment="1"/>
    <xf numFmtId="0" fontId="36" fillId="2" borderId="0" xfId="0" applyFont="1" applyFill="1" applyBorder="1"/>
    <xf numFmtId="0" fontId="2" fillId="2" borderId="22" xfId="2" applyFont="1" applyFill="1" applyBorder="1"/>
    <xf numFmtId="0" fontId="5" fillId="2" borderId="0" xfId="1" applyFont="1" applyFill="1" applyAlignment="1"/>
    <xf numFmtId="0" fontId="8" fillId="2" borderId="0" xfId="1" applyFill="1" applyAlignment="1"/>
    <xf numFmtId="0" fontId="4" fillId="2" borderId="0" xfId="1" applyFont="1" applyFill="1" applyAlignment="1"/>
    <xf numFmtId="0" fontId="9" fillId="2" borderId="0" xfId="1" applyFont="1" applyFill="1" applyAlignment="1">
      <alignment horizontal="center"/>
    </xf>
    <xf numFmtId="0" fontId="9" fillId="2" borderId="0" xfId="1" applyFont="1" applyFill="1" applyAlignment="1">
      <alignment vertical="center"/>
    </xf>
    <xf numFmtId="0" fontId="39" fillId="2" borderId="0" xfId="1" applyFont="1" applyFill="1"/>
    <xf numFmtId="0" fontId="0" fillId="2" borderId="4" xfId="0" applyFill="1" applyBorder="1" applyAlignment="1">
      <alignment horizontal="center"/>
    </xf>
    <xf numFmtId="0" fontId="26" fillId="2" borderId="34" xfId="0" applyFont="1" applyFill="1" applyBorder="1" applyAlignment="1">
      <alignment horizontal="center"/>
    </xf>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3" xfId="0" applyNumberFormat="1" applyFont="1" applyFill="1" applyBorder="1" applyAlignment="1">
      <alignment horizontal="center"/>
    </xf>
    <xf numFmtId="4" fontId="6" fillId="2" borderId="2" xfId="0" applyNumberFormat="1" applyFont="1" applyFill="1" applyBorder="1" applyAlignment="1">
      <alignment horizontal="right"/>
    </xf>
    <xf numFmtId="4" fontId="25" fillId="2" borderId="0" xfId="0" applyNumberFormat="1" applyFont="1" applyFill="1" applyAlignment="1"/>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0" xfId="0" applyNumberFormat="1" applyFont="1" applyFill="1" applyAlignment="1">
      <alignment horizontal="right"/>
    </xf>
    <xf numFmtId="4" fontId="11" fillId="2" borderId="0" xfId="1" applyNumberFormat="1" applyFont="1" applyFill="1" applyAlignment="1">
      <alignment horizontal="center"/>
    </xf>
    <xf numFmtId="4" fontId="6" fillId="2" borderId="4" xfId="0" applyNumberFormat="1" applyFont="1" applyFill="1" applyBorder="1" applyAlignment="1">
      <alignment horizontal="right"/>
    </xf>
    <xf numFmtId="4" fontId="6" fillId="2" borderId="3" xfId="0" applyNumberFormat="1" applyFont="1" applyFill="1" applyBorder="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10" fillId="2" borderId="0" xfId="1" applyFont="1" applyFill="1" applyAlignment="1"/>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6" fillId="2" borderId="2" xfId="0" applyNumberFormat="1" applyFont="1" applyFill="1" applyBorder="1" applyAlignment="1"/>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0" fontId="0" fillId="2" borderId="0" xfId="0" applyFill="1" applyAlignment="1">
      <alignment horizontal="center"/>
    </xf>
    <xf numFmtId="0" fontId="11" fillId="2" borderId="0" xfId="1" applyFont="1" applyFill="1" applyAlignment="1">
      <alignment horizontal="center"/>
    </xf>
    <xf numFmtId="2" fontId="6" fillId="2" borderId="1" xfId="0" applyNumberFormat="1" applyFont="1" applyFill="1" applyBorder="1" applyAlignment="1"/>
    <xf numFmtId="0" fontId="6" fillId="2" borderId="24" xfId="0" applyFont="1" applyFill="1" applyBorder="1" applyAlignment="1">
      <alignment horizontal="center" vertical="center"/>
    </xf>
    <xf numFmtId="2" fontId="6" fillId="2" borderId="4" xfId="0" applyNumberFormat="1" applyFont="1" applyFill="1" applyBorder="1" applyAlignment="1"/>
    <xf numFmtId="0" fontId="5" fillId="2" borderId="0" xfId="1" applyFont="1" applyFill="1" applyAlignment="1"/>
    <xf numFmtId="0" fontId="8" fillId="2" borderId="0" xfId="1" applyFill="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17" fillId="2" borderId="0" xfId="0" applyFont="1" applyFill="1" applyBorder="1" applyAlignment="1">
      <alignment horizontal="center"/>
    </xf>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0" fontId="16" fillId="2" borderId="0" xfId="0" applyFont="1" applyFill="1" applyBorder="1" applyAlignment="1">
      <alignment horizontal="center"/>
    </xf>
    <xf numFmtId="4" fontId="16" fillId="2" borderId="0" xfId="0" applyNumberFormat="1" applyFont="1" applyFill="1" applyAlignment="1">
      <alignment horizontal="center"/>
    </xf>
    <xf numFmtId="4" fontId="19" fillId="2" borderId="2" xfId="0" applyNumberFormat="1" applyFont="1" applyFill="1" applyBorder="1" applyAlignment="1">
      <alignment horizontal="right"/>
    </xf>
    <xf numFmtId="0" fontId="19" fillId="2" borderId="28"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4" fontId="17" fillId="2" borderId="0" xfId="0" applyNumberFormat="1" applyFont="1" applyFill="1" applyAlignment="1">
      <alignment horizontal="center"/>
    </xf>
    <xf numFmtId="0" fontId="9" fillId="2" borderId="9" xfId="1" applyFont="1" applyFill="1" applyBorder="1" applyAlignment="1">
      <alignment horizontal="left"/>
    </xf>
    <xf numFmtId="0" fontId="6" fillId="2" borderId="28" xfId="0" applyFont="1" applyFill="1" applyBorder="1" applyAlignment="1">
      <alignment horizontal="left"/>
    </xf>
    <xf numFmtId="0" fontId="19" fillId="2" borderId="27" xfId="0" applyFont="1" applyFill="1" applyBorder="1" applyAlignment="1"/>
    <xf numFmtId="0" fontId="6" fillId="2" borderId="16" xfId="0" applyFont="1" applyFill="1" applyBorder="1" applyAlignment="1"/>
    <xf numFmtId="0" fontId="6" fillId="2" borderId="12" xfId="0" applyFont="1" applyFill="1" applyBorder="1" applyAlignment="1"/>
    <xf numFmtId="0" fontId="6" fillId="2" borderId="27" xfId="0" applyFont="1" applyFill="1" applyBorder="1" applyAlignment="1">
      <alignment horizontal="center" vertical="center"/>
    </xf>
    <xf numFmtId="4" fontId="19" fillId="2" borderId="1" xfId="0" applyNumberFormat="1" applyFont="1" applyFill="1" applyBorder="1" applyAlignment="1">
      <alignment horizontal="right"/>
    </xf>
    <xf numFmtId="0" fontId="17" fillId="2" borderId="0" xfId="0" applyFont="1" applyFill="1" applyAlignment="1">
      <alignment horizontal="center"/>
    </xf>
    <xf numFmtId="0" fontId="16" fillId="2" borderId="0" xfId="0" applyFont="1" applyFill="1" applyAlignment="1">
      <alignment horizontal="center"/>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2" borderId="52" xfId="0" applyFont="1" applyFill="1" applyBorder="1" applyAlignment="1">
      <alignment horizontal="center"/>
    </xf>
    <xf numFmtId="0" fontId="26" fillId="2" borderId="51" xfId="0" applyFont="1" applyFill="1" applyBorder="1" applyAlignment="1">
      <alignment horizontal="center"/>
    </xf>
    <xf numFmtId="0" fontId="26" fillId="2" borderId="49" xfId="0" applyFont="1" applyFill="1" applyBorder="1" applyAlignment="1">
      <alignment horizontal="center"/>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8" xfId="0" applyFont="1" applyFill="1" applyBorder="1" applyAlignment="1">
      <alignment horizontal="left" vertical="top" wrapText="1"/>
    </xf>
    <xf numFmtId="0" fontId="20" fillId="2" borderId="0" xfId="0" applyFont="1" applyFill="1" applyBorder="1" applyAlignment="1">
      <alignment horizontal="left" vertical="top"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top" wrapText="1"/>
    </xf>
    <xf numFmtId="0" fontId="20" fillId="2" borderId="0" xfId="1" applyFont="1" applyFill="1" applyAlignment="1">
      <alignment horizontal="left" vertical="top"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xf numFmtId="9" fontId="9" fillId="2" borderId="0" xfId="5" applyFont="1" applyFill="1" applyAlignment="1">
      <alignment horizontal="center" vertical="center"/>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781049</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300565</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123825</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1058333</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37449" cy="10583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647700</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552450</xdr:colOff>
      <xdr:row>4</xdr:row>
      <xdr:rowOff>0</xdr:rowOff>
    </xdr:from>
    <xdr:to>
      <xdr:col>8</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76199</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CARLOSP\LOCALS~1\Temp\1%20T%20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Notas de Presentacion"/>
      <sheetName val="Anexo I Programacion Financiera"/>
      <sheetName val="Anexo 1 Archi TXT"/>
      <sheetName val="anexo 2 "/>
      <sheetName val="anexo 2 Archi-TXT"/>
      <sheetName val="Anexo 2 Bis"/>
      <sheetName val="anexo 2 bis Archi-TXT"/>
      <sheetName val="anexo 3 "/>
      <sheetName val="Anexo 3 Archi txt"/>
      <sheetName val="Anexo 4 "/>
      <sheetName val="anexo 4 arch txt "/>
      <sheetName val="Anexo 6"/>
      <sheetName val="anexo 6 arch txt"/>
      <sheetName val="ANEXO 19"/>
      <sheetName val="ANEXO 20"/>
      <sheetName val="ANEXO 30 INC. C"/>
      <sheetName val="ANEXO 30 INC. D"/>
      <sheetName val="ANEXO 30 ART. 27"/>
      <sheetName val="ANEXO 30 OTRAS EXP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2">
          <cell r="K12">
            <v>125177479.0599997</v>
          </cell>
        </row>
        <row r="15">
          <cell r="K15">
            <v>125030.20000000298</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opLeftCell="A25" workbookViewId="0">
      <selection activeCell="I23" sqref="I23"/>
    </sheetView>
  </sheetViews>
  <sheetFormatPr baseColWidth="10" defaultColWidth="10" defaultRowHeight="12.75"/>
  <cols>
    <col min="1" max="1" width="10.125" style="29" customWidth="1"/>
    <col min="2" max="2" width="4.375" style="29" bestFit="1" customWidth="1"/>
    <col min="3" max="3" width="41.125" style="28" bestFit="1" customWidth="1"/>
    <col min="4" max="4" width="3.5" style="28" hidden="1" customWidth="1"/>
    <col min="5" max="5" width="2.625" style="28" hidden="1" customWidth="1"/>
    <col min="6" max="6" width="3.125" style="28" hidden="1" customWidth="1"/>
    <col min="7" max="7" width="3.375" style="28" hidden="1" customWidth="1"/>
    <col min="8" max="9" width="13.875" style="31" bestFit="1" customWidth="1"/>
    <col min="10" max="10" width="14.625" style="31" customWidth="1"/>
    <col min="11" max="11" width="14.75" style="31" customWidth="1"/>
    <col min="12" max="12" width="13.875" style="31" bestFit="1" customWidth="1"/>
    <col min="13" max="13" width="7" style="28" bestFit="1" customWidth="1"/>
    <col min="14" max="14" width="20.5" style="28" bestFit="1" customWidth="1"/>
    <col min="15" max="18" width="15.5" style="28" bestFit="1" customWidth="1"/>
    <col min="19" max="19" width="17.25" style="28" bestFit="1" customWidth="1"/>
    <col min="20" max="24" width="4.125" style="28" bestFit="1" customWidth="1"/>
    <col min="25" max="16384" width="10" style="28"/>
  </cols>
  <sheetData>
    <row r="1" spans="1:16">
      <c r="A1" s="345"/>
      <c r="B1" s="345"/>
      <c r="C1" s="345"/>
      <c r="D1" s="345"/>
      <c r="E1" s="345"/>
      <c r="F1" s="345"/>
      <c r="G1" s="345"/>
      <c r="H1" s="345"/>
      <c r="I1" s="345"/>
      <c r="J1" s="345"/>
      <c r="K1" s="345"/>
      <c r="L1" s="345"/>
    </row>
    <row r="2" spans="1:16">
      <c r="A2" s="345"/>
      <c r="B2" s="345"/>
      <c r="C2" s="345"/>
      <c r="D2" s="345"/>
      <c r="E2" s="345"/>
      <c r="F2" s="345"/>
      <c r="G2" s="345"/>
      <c r="H2" s="345"/>
      <c r="I2" s="345"/>
      <c r="J2" s="345"/>
      <c r="K2" s="345"/>
      <c r="L2" s="345"/>
    </row>
    <row r="3" spans="1:16">
      <c r="A3" s="345"/>
      <c r="B3" s="345"/>
      <c r="C3" s="345"/>
      <c r="D3" s="345"/>
      <c r="E3" s="345"/>
      <c r="F3" s="345"/>
      <c r="G3" s="345"/>
      <c r="H3" s="345"/>
      <c r="I3" s="345"/>
      <c r="J3" s="345"/>
      <c r="K3" s="345"/>
      <c r="L3" s="345"/>
    </row>
    <row r="4" spans="1:16">
      <c r="A4" s="345"/>
      <c r="B4" s="345"/>
      <c r="C4" s="345"/>
      <c r="D4" s="345"/>
      <c r="E4" s="345"/>
      <c r="F4" s="345"/>
      <c r="G4" s="345"/>
      <c r="H4" s="345"/>
      <c r="I4" s="345"/>
      <c r="J4" s="345"/>
      <c r="K4" s="345"/>
      <c r="L4" s="345"/>
    </row>
    <row r="5" spans="1:16">
      <c r="A5" s="345"/>
      <c r="B5" s="345"/>
      <c r="C5" s="345"/>
      <c r="D5" s="345"/>
      <c r="E5" s="345"/>
      <c r="F5" s="345"/>
      <c r="G5" s="345"/>
      <c r="H5" s="345"/>
      <c r="I5" s="345"/>
      <c r="J5" s="345"/>
      <c r="K5" s="345"/>
      <c r="L5" s="345"/>
    </row>
    <row r="6" spans="1:16">
      <c r="C6" s="29"/>
      <c r="D6" s="29"/>
      <c r="E6" s="29"/>
      <c r="F6" s="29"/>
      <c r="G6" s="29"/>
      <c r="H6" s="29"/>
      <c r="I6" s="29"/>
      <c r="J6" s="29"/>
      <c r="K6" s="29"/>
      <c r="L6" s="29"/>
    </row>
    <row r="7" spans="1:16">
      <c r="C7" s="29"/>
      <c r="D7" s="29"/>
      <c r="E7" s="29"/>
      <c r="F7" s="29"/>
      <c r="G7" s="29"/>
      <c r="H7" s="29"/>
      <c r="I7" s="29"/>
      <c r="J7" s="29"/>
      <c r="K7" s="29"/>
      <c r="L7" s="29"/>
    </row>
    <row r="8" spans="1:16" ht="0.75" customHeight="1">
      <c r="C8" s="29"/>
      <c r="D8" s="29"/>
      <c r="E8" s="29"/>
      <c r="F8" s="29"/>
      <c r="G8" s="29"/>
      <c r="H8" s="29"/>
      <c r="I8" s="29"/>
      <c r="J8" s="29"/>
      <c r="K8" s="29"/>
      <c r="L8" s="29"/>
    </row>
    <row r="9" spans="1:16" ht="18.75" customHeight="1">
      <c r="C9" s="29"/>
      <c r="D9" s="29"/>
      <c r="E9" s="29"/>
      <c r="F9" s="29"/>
      <c r="G9" s="29"/>
      <c r="H9" s="29"/>
      <c r="I9" s="29"/>
      <c r="J9" s="29"/>
      <c r="K9" s="29"/>
      <c r="L9" s="29"/>
    </row>
    <row r="10" spans="1:16" ht="15">
      <c r="A10" s="346" t="s">
        <v>0</v>
      </c>
      <c r="B10" s="346"/>
      <c r="C10" s="345"/>
      <c r="D10" s="345"/>
      <c r="E10" s="345"/>
      <c r="F10" s="345"/>
      <c r="G10" s="345"/>
      <c r="H10" s="345"/>
      <c r="I10" s="345"/>
      <c r="J10" s="345"/>
      <c r="K10" s="345"/>
      <c r="L10" s="30"/>
      <c r="M10" s="29"/>
      <c r="N10" s="29"/>
      <c r="O10" s="29"/>
      <c r="P10" s="29"/>
    </row>
    <row r="11" spans="1:16" s="32" customFormat="1">
      <c r="A11" s="28"/>
      <c r="B11" s="28"/>
      <c r="C11" s="28"/>
      <c r="D11" s="28"/>
      <c r="E11" s="28"/>
      <c r="F11" s="28"/>
      <c r="G11" s="28"/>
      <c r="H11" s="31"/>
      <c r="I11" s="31"/>
      <c r="J11" s="31"/>
      <c r="K11" s="31"/>
      <c r="L11" s="31"/>
      <c r="M11" s="28"/>
      <c r="N11" s="28"/>
      <c r="O11" s="28"/>
      <c r="P11" s="28"/>
    </row>
    <row r="12" spans="1:16" s="32" customFormat="1">
      <c r="A12" s="347" t="s">
        <v>90</v>
      </c>
      <c r="B12" s="347"/>
      <c r="C12" s="348"/>
      <c r="D12" s="348"/>
      <c r="E12" s="348"/>
      <c r="F12" s="348"/>
      <c r="G12" s="348"/>
      <c r="H12" s="348"/>
      <c r="I12" s="348"/>
      <c r="J12" s="348"/>
      <c r="K12" s="348"/>
      <c r="L12" s="31"/>
      <c r="M12" s="28"/>
      <c r="N12" s="28"/>
      <c r="O12" s="28"/>
      <c r="P12" s="28"/>
    </row>
    <row r="13" spans="1:16">
      <c r="A13" s="28"/>
      <c r="B13" s="28"/>
      <c r="C13" s="33"/>
    </row>
    <row r="14" spans="1:16">
      <c r="A14" s="34" t="s">
        <v>128</v>
      </c>
      <c r="B14" s="34"/>
      <c r="C14" s="32"/>
      <c r="D14" s="32"/>
      <c r="E14" s="32"/>
      <c r="F14" s="32"/>
      <c r="G14" s="32"/>
      <c r="H14" s="35"/>
      <c r="J14" s="31" t="s">
        <v>29</v>
      </c>
      <c r="K14" s="35" t="s">
        <v>129</v>
      </c>
    </row>
    <row r="15" spans="1:16" ht="19.5" customHeight="1">
      <c r="A15" s="34" t="s">
        <v>174</v>
      </c>
      <c r="B15" s="36">
        <v>2024</v>
      </c>
      <c r="C15" s="37"/>
      <c r="F15" s="32"/>
    </row>
    <row r="16" spans="1:16">
      <c r="A16" s="34"/>
      <c r="B16" s="34"/>
      <c r="C16" s="37"/>
    </row>
    <row r="18" spans="1:24" ht="19.5" customHeight="1">
      <c r="A18" s="38"/>
      <c r="B18" s="39"/>
      <c r="C18" s="40"/>
      <c r="D18" s="39"/>
      <c r="E18" s="39"/>
      <c r="F18" s="39"/>
      <c r="G18" s="39"/>
      <c r="H18" s="41"/>
      <c r="I18" s="42"/>
      <c r="J18" s="43"/>
      <c r="K18" s="43"/>
      <c r="L18" s="41" t="s">
        <v>95</v>
      </c>
    </row>
    <row r="19" spans="1:24">
      <c r="A19" s="44"/>
      <c r="C19" s="45" t="s">
        <v>35</v>
      </c>
      <c r="D19" s="45"/>
      <c r="E19" s="45"/>
      <c r="F19" s="45"/>
      <c r="G19" s="45"/>
      <c r="H19" s="46" t="s">
        <v>91</v>
      </c>
      <c r="I19" s="46" t="s">
        <v>92</v>
      </c>
      <c r="J19" s="46" t="s">
        <v>93</v>
      </c>
      <c r="K19" s="46" t="s">
        <v>94</v>
      </c>
      <c r="L19" s="47" t="s">
        <v>96</v>
      </c>
    </row>
    <row r="20" spans="1:24">
      <c r="A20" s="48"/>
      <c r="B20" s="49"/>
      <c r="C20" s="50"/>
      <c r="D20" s="50"/>
      <c r="E20" s="50"/>
      <c r="F20" s="50"/>
      <c r="G20" s="50"/>
      <c r="H20" s="51"/>
      <c r="I20" s="52"/>
      <c r="J20" s="53"/>
      <c r="K20" s="53"/>
      <c r="L20" s="54" t="s">
        <v>27</v>
      </c>
    </row>
    <row r="21" spans="1:24" ht="18" customHeight="1">
      <c r="A21" s="44"/>
      <c r="H21" s="55"/>
      <c r="I21" s="55"/>
      <c r="J21" s="55"/>
      <c r="K21" s="56"/>
      <c r="L21" s="55"/>
      <c r="N21" s="57"/>
      <c r="O21" s="57"/>
      <c r="P21" s="57"/>
      <c r="Q21" s="57"/>
      <c r="R21" s="57"/>
      <c r="S21" s="57"/>
    </row>
    <row r="22" spans="1:24" ht="15">
      <c r="A22" s="44" t="s">
        <v>42</v>
      </c>
      <c r="B22" s="58">
        <v>1</v>
      </c>
      <c r="C22" s="28" t="s">
        <v>43</v>
      </c>
      <c r="D22" s="31"/>
      <c r="E22" s="31"/>
      <c r="F22" s="31"/>
      <c r="G22" s="59"/>
      <c r="H22" s="55">
        <v>0</v>
      </c>
      <c r="I22" s="55">
        <v>0</v>
      </c>
      <c r="J22" s="55">
        <v>0</v>
      </c>
      <c r="K22" s="56">
        <v>0</v>
      </c>
      <c r="L22" s="55">
        <f>SUM(H22:K22)</f>
        <v>0</v>
      </c>
      <c r="N22" s="57"/>
      <c r="O22" s="60"/>
      <c r="P22" s="60"/>
      <c r="Q22" s="60"/>
      <c r="R22" s="60"/>
      <c r="S22" s="60"/>
      <c r="T22" s="61"/>
      <c r="U22" s="61"/>
      <c r="V22" s="61"/>
      <c r="W22" s="61"/>
      <c r="X22" s="61"/>
    </row>
    <row r="23" spans="1:24" ht="19.5" customHeight="1">
      <c r="A23" s="44" t="s">
        <v>44</v>
      </c>
      <c r="B23" s="58">
        <v>2</v>
      </c>
      <c r="C23" s="34" t="s">
        <v>45</v>
      </c>
      <c r="D23" s="31"/>
      <c r="E23" s="31"/>
      <c r="F23" s="31"/>
      <c r="G23" s="59"/>
      <c r="H23" s="53">
        <v>1291108842.3859999</v>
      </c>
      <c r="I23" s="53">
        <v>1523585538.4979999</v>
      </c>
      <c r="J23" s="53">
        <v>1325888321.4979999</v>
      </c>
      <c r="K23" s="53">
        <v>1523585538.4979999</v>
      </c>
      <c r="L23" s="55">
        <f>SUM(H23:K23)</f>
        <v>5664168240.8800001</v>
      </c>
      <c r="M23" s="62">
        <f>2482218-411100</f>
        <v>2071118</v>
      </c>
      <c r="N23" s="57"/>
      <c r="O23" s="60"/>
      <c r="P23" s="60"/>
      <c r="Q23" s="60"/>
      <c r="R23" s="60"/>
      <c r="S23" s="60"/>
      <c r="T23" s="61"/>
      <c r="U23" s="61"/>
      <c r="V23" s="61"/>
      <c r="W23" s="61"/>
      <c r="X23" s="61"/>
    </row>
    <row r="24" spans="1:24" ht="18.75" customHeight="1">
      <c r="A24" s="44" t="s">
        <v>46</v>
      </c>
      <c r="B24" s="58">
        <v>3</v>
      </c>
      <c r="C24" s="34" t="s">
        <v>47</v>
      </c>
      <c r="D24" s="31"/>
      <c r="E24" s="31"/>
      <c r="F24" s="31"/>
      <c r="G24" s="59"/>
      <c r="H24" s="55">
        <f>+H22-H23</f>
        <v>-1291108842.3859999</v>
      </c>
      <c r="I24" s="55">
        <f>+I22-I23</f>
        <v>-1523585538.4979999</v>
      </c>
      <c r="J24" s="55">
        <f>+J22-J23</f>
        <v>-1325888321.4979999</v>
      </c>
      <c r="K24" s="56">
        <f>+K22-K23</f>
        <v>-1523585538.4979999</v>
      </c>
      <c r="L24" s="63">
        <f t="shared" ref="L24:L36" si="0">SUM(H24:K24)</f>
        <v>-5664168240.8800001</v>
      </c>
      <c r="M24" s="62"/>
      <c r="N24" s="57"/>
      <c r="O24" s="60"/>
      <c r="P24" s="60"/>
      <c r="Q24" s="60"/>
      <c r="R24" s="60"/>
      <c r="S24" s="60"/>
      <c r="T24" s="61"/>
      <c r="U24" s="61"/>
      <c r="V24" s="61"/>
      <c r="W24" s="61"/>
      <c r="X24" s="61"/>
    </row>
    <row r="25" spans="1:24" ht="15">
      <c r="A25" s="44" t="s">
        <v>48</v>
      </c>
      <c r="B25" s="58">
        <v>4</v>
      </c>
      <c r="C25" s="34" t="s">
        <v>49</v>
      </c>
      <c r="D25" s="64"/>
      <c r="E25" s="64"/>
      <c r="F25" s="64"/>
      <c r="G25" s="65"/>
      <c r="H25" s="56">
        <v>0</v>
      </c>
      <c r="I25" s="55">
        <v>0</v>
      </c>
      <c r="J25" s="55">
        <v>0</v>
      </c>
      <c r="K25" s="56">
        <v>0</v>
      </c>
      <c r="L25" s="55">
        <f t="shared" si="0"/>
        <v>0</v>
      </c>
      <c r="M25" s="62"/>
      <c r="N25" s="57"/>
      <c r="O25" s="60"/>
      <c r="P25" s="60"/>
      <c r="Q25" s="60"/>
      <c r="R25" s="60"/>
      <c r="S25" s="60"/>
      <c r="T25" s="61"/>
      <c r="U25" s="61"/>
      <c r="V25" s="61"/>
      <c r="W25" s="61"/>
      <c r="X25" s="61"/>
    </row>
    <row r="26" spans="1:24" ht="18.75" customHeight="1">
      <c r="A26" s="44" t="s">
        <v>50</v>
      </c>
      <c r="B26" s="58">
        <v>5</v>
      </c>
      <c r="C26" s="34" t="s">
        <v>51</v>
      </c>
      <c r="D26" s="31"/>
      <c r="E26" s="31"/>
      <c r="F26" s="31"/>
      <c r="G26" s="59"/>
      <c r="H26" s="53">
        <v>16762500</v>
      </c>
      <c r="I26" s="53">
        <v>16762500</v>
      </c>
      <c r="J26" s="53">
        <v>16762500</v>
      </c>
      <c r="K26" s="53">
        <v>16762500</v>
      </c>
      <c r="L26" s="53">
        <f t="shared" si="0"/>
        <v>67050000</v>
      </c>
      <c r="M26" s="62">
        <f>181100+230000</f>
        <v>411100</v>
      </c>
      <c r="N26" s="57"/>
      <c r="O26" s="60"/>
      <c r="P26" s="60"/>
      <c r="Q26" s="60"/>
      <c r="R26" s="60"/>
      <c r="S26" s="60"/>
      <c r="T26" s="61"/>
      <c r="U26" s="61"/>
      <c r="V26" s="61"/>
      <c r="W26" s="61"/>
      <c r="X26" s="61"/>
    </row>
    <row r="27" spans="1:24" ht="24.75" customHeight="1">
      <c r="A27" s="44" t="s">
        <v>52</v>
      </c>
      <c r="B27" s="58">
        <v>6</v>
      </c>
      <c r="C27" s="34" t="s">
        <v>53</v>
      </c>
      <c r="D27" s="31"/>
      <c r="E27" s="31"/>
      <c r="F27" s="31"/>
      <c r="G27" s="59"/>
      <c r="H27" s="55">
        <f>+H24+H25-H26</f>
        <v>-1307871342.3859999</v>
      </c>
      <c r="I27" s="55">
        <f>+I24+I25-I26</f>
        <v>-1540348038.4979999</v>
      </c>
      <c r="J27" s="55">
        <f>+J24+J25-J26</f>
        <v>-1342650821.4979999</v>
      </c>
      <c r="K27" s="56">
        <f>+K24+K25-K26</f>
        <v>-1540348038.4979999</v>
      </c>
      <c r="L27" s="55">
        <f t="shared" si="0"/>
        <v>-5731218240.8800001</v>
      </c>
      <c r="M27" s="62"/>
      <c r="N27" s="57"/>
      <c r="O27" s="60"/>
      <c r="P27" s="60"/>
      <c r="Q27" s="60"/>
      <c r="R27" s="60"/>
      <c r="S27" s="60"/>
      <c r="T27" s="61"/>
      <c r="U27" s="61"/>
      <c r="V27" s="61"/>
      <c r="W27" s="61"/>
      <c r="X27" s="61"/>
    </row>
    <row r="28" spans="1:24" ht="15">
      <c r="A28" s="44"/>
      <c r="B28" s="58">
        <v>7</v>
      </c>
      <c r="C28" s="34" t="s">
        <v>97</v>
      </c>
      <c r="D28" s="31"/>
      <c r="E28" s="31"/>
      <c r="F28" s="31"/>
      <c r="G28" s="59"/>
      <c r="H28" s="55">
        <f t="shared" ref="H28:K29" si="1">+H22+H25</f>
        <v>0</v>
      </c>
      <c r="I28" s="55">
        <f t="shared" si="1"/>
        <v>0</v>
      </c>
      <c r="J28" s="55">
        <f t="shared" si="1"/>
        <v>0</v>
      </c>
      <c r="K28" s="56">
        <f t="shared" si="1"/>
        <v>0</v>
      </c>
      <c r="L28" s="55">
        <f t="shared" si="0"/>
        <v>0</v>
      </c>
      <c r="N28" s="57"/>
      <c r="O28" s="60"/>
      <c r="P28" s="60"/>
      <c r="Q28" s="60"/>
      <c r="R28" s="60"/>
      <c r="S28" s="60"/>
      <c r="T28" s="61"/>
      <c r="U28" s="61"/>
      <c r="V28" s="61"/>
      <c r="W28" s="61"/>
      <c r="X28" s="61"/>
    </row>
    <row r="29" spans="1:24" ht="17.25" customHeight="1">
      <c r="A29" s="44"/>
      <c r="B29" s="58">
        <v>8</v>
      </c>
      <c r="C29" s="34" t="s">
        <v>98</v>
      </c>
      <c r="D29" s="31"/>
      <c r="E29" s="31"/>
      <c r="F29" s="31"/>
      <c r="G29" s="59"/>
      <c r="H29" s="53">
        <f t="shared" si="1"/>
        <v>1307871342.3859999</v>
      </c>
      <c r="I29" s="53">
        <f t="shared" si="1"/>
        <v>1540348038.4979999</v>
      </c>
      <c r="J29" s="53">
        <f t="shared" si="1"/>
        <v>1342650821.4979999</v>
      </c>
      <c r="K29" s="66">
        <f t="shared" si="1"/>
        <v>1540348038.4979999</v>
      </c>
      <c r="L29" s="55">
        <f t="shared" si="0"/>
        <v>5731218240.8800001</v>
      </c>
      <c r="N29" s="57"/>
      <c r="O29" s="60"/>
      <c r="P29" s="60"/>
      <c r="Q29" s="60"/>
      <c r="R29" s="60"/>
      <c r="S29" s="60"/>
      <c r="T29" s="61"/>
      <c r="U29" s="61"/>
      <c r="V29" s="61"/>
      <c r="W29" s="61"/>
      <c r="X29" s="61"/>
    </row>
    <row r="30" spans="1:24" ht="17.25" customHeight="1">
      <c r="A30" s="44" t="s">
        <v>54</v>
      </c>
      <c r="B30" s="58">
        <v>9</v>
      </c>
      <c r="C30" s="34" t="s">
        <v>55</v>
      </c>
      <c r="D30" s="31"/>
      <c r="E30" s="31"/>
      <c r="F30" s="31"/>
      <c r="G30" s="59"/>
      <c r="H30" s="55">
        <v>0</v>
      </c>
      <c r="I30" s="55">
        <v>0</v>
      </c>
      <c r="J30" s="55">
        <v>0</v>
      </c>
      <c r="K30" s="56">
        <v>0</v>
      </c>
      <c r="L30" s="63">
        <f t="shared" si="0"/>
        <v>0</v>
      </c>
      <c r="N30" s="57"/>
      <c r="O30" s="60"/>
      <c r="P30" s="60"/>
      <c r="Q30" s="60"/>
      <c r="R30" s="60"/>
      <c r="S30" s="60"/>
      <c r="T30" s="61"/>
      <c r="U30" s="61"/>
      <c r="V30" s="61"/>
      <c r="W30" s="61"/>
      <c r="X30" s="61"/>
    </row>
    <row r="31" spans="1:24" ht="15">
      <c r="A31" s="44" t="s">
        <v>56</v>
      </c>
      <c r="B31" s="58">
        <v>10</v>
      </c>
      <c r="C31" s="34" t="s">
        <v>57</v>
      </c>
      <c r="D31" s="31"/>
      <c r="E31" s="31"/>
      <c r="F31" s="31"/>
      <c r="G31" s="59"/>
      <c r="H31" s="55">
        <v>0</v>
      </c>
      <c r="I31" s="55">
        <v>0</v>
      </c>
      <c r="J31" s="55">
        <v>0</v>
      </c>
      <c r="K31" s="56">
        <v>0</v>
      </c>
      <c r="L31" s="55">
        <f t="shared" si="0"/>
        <v>0</v>
      </c>
      <c r="N31" s="57"/>
      <c r="O31" s="60"/>
      <c r="P31" s="60"/>
      <c r="Q31" s="60"/>
      <c r="R31" s="60"/>
      <c r="S31" s="60"/>
      <c r="T31" s="61"/>
      <c r="U31" s="61"/>
      <c r="V31" s="61"/>
      <c r="W31" s="61"/>
      <c r="X31" s="61"/>
    </row>
    <row r="32" spans="1:24" ht="15">
      <c r="A32" s="44" t="s">
        <v>58</v>
      </c>
      <c r="B32" s="58">
        <v>11</v>
      </c>
      <c r="C32" s="34" t="s">
        <v>59</v>
      </c>
      <c r="D32" s="31"/>
      <c r="E32" s="31"/>
      <c r="F32" s="31"/>
      <c r="G32" s="59"/>
      <c r="H32" s="53">
        <f>+H27+H30-H31</f>
        <v>-1307871342.3859999</v>
      </c>
      <c r="I32" s="53">
        <f>+I27+I30-I31</f>
        <v>-1540348038.4979999</v>
      </c>
      <c r="J32" s="53">
        <f>+J27+J30-J31</f>
        <v>-1342650821.4979999</v>
      </c>
      <c r="K32" s="53">
        <f>+K27+K30-K31</f>
        <v>-1540348038.4979999</v>
      </c>
      <c r="L32" s="53">
        <f t="shared" si="0"/>
        <v>-5731218240.8800001</v>
      </c>
      <c r="N32" s="57"/>
      <c r="O32" s="60"/>
      <c r="P32" s="60"/>
      <c r="Q32" s="60"/>
      <c r="R32" s="60"/>
      <c r="S32" s="60"/>
      <c r="T32" s="61"/>
      <c r="U32" s="61"/>
      <c r="V32" s="61"/>
      <c r="W32" s="61"/>
      <c r="X32" s="61"/>
    </row>
    <row r="33" spans="1:24" ht="15">
      <c r="A33" s="44" t="s">
        <v>60</v>
      </c>
      <c r="B33" s="58">
        <v>12</v>
      </c>
      <c r="C33" s="34" t="s">
        <v>61</v>
      </c>
      <c r="D33" s="31"/>
      <c r="E33" s="31"/>
      <c r="F33" s="31"/>
      <c r="G33" s="59"/>
      <c r="H33" s="55"/>
      <c r="I33" s="55"/>
      <c r="J33" s="55"/>
      <c r="K33" s="56"/>
      <c r="L33" s="63">
        <f t="shared" si="0"/>
        <v>0</v>
      </c>
      <c r="N33" s="57"/>
      <c r="O33" s="60"/>
      <c r="P33" s="60"/>
      <c r="Q33" s="60"/>
      <c r="R33" s="60"/>
      <c r="S33" s="60"/>
      <c r="T33" s="61"/>
      <c r="U33" s="61"/>
      <c r="V33" s="61"/>
      <c r="W33" s="61"/>
      <c r="X33" s="61"/>
    </row>
    <row r="34" spans="1:24" ht="15">
      <c r="A34" s="44" t="s">
        <v>62</v>
      </c>
      <c r="B34" s="58">
        <v>13</v>
      </c>
      <c r="C34" s="34" t="s">
        <v>63</v>
      </c>
      <c r="D34" s="31"/>
      <c r="E34" s="31"/>
      <c r="F34" s="31"/>
      <c r="G34" s="59"/>
      <c r="H34" s="55">
        <v>0</v>
      </c>
      <c r="I34" s="55">
        <v>0</v>
      </c>
      <c r="J34" s="55">
        <v>0</v>
      </c>
      <c r="K34" s="56">
        <v>0</v>
      </c>
      <c r="L34" s="55">
        <f t="shared" si="0"/>
        <v>0</v>
      </c>
      <c r="N34" s="57"/>
      <c r="O34" s="60"/>
      <c r="P34" s="60"/>
      <c r="Q34" s="60"/>
      <c r="R34" s="60"/>
      <c r="S34" s="60"/>
      <c r="T34" s="61"/>
      <c r="U34" s="61"/>
      <c r="V34" s="61"/>
      <c r="W34" s="61"/>
      <c r="X34" s="61"/>
    </row>
    <row r="35" spans="1:24" ht="15">
      <c r="A35" s="44" t="s">
        <v>64</v>
      </c>
      <c r="B35" s="58">
        <v>14</v>
      </c>
      <c r="C35" s="34" t="s">
        <v>65</v>
      </c>
      <c r="D35" s="31"/>
      <c r="E35" s="31"/>
      <c r="F35" s="31"/>
      <c r="G35" s="59"/>
      <c r="H35" s="55">
        <f>+H33-H34</f>
        <v>0</v>
      </c>
      <c r="I35" s="55">
        <f>+I33-I34</f>
        <v>0</v>
      </c>
      <c r="J35" s="55">
        <f>+J33-J34</f>
        <v>0</v>
      </c>
      <c r="K35" s="56">
        <f>+K33-K34</f>
        <v>0</v>
      </c>
      <c r="L35" s="55">
        <f t="shared" si="0"/>
        <v>0</v>
      </c>
      <c r="N35" s="57"/>
      <c r="O35" s="60"/>
      <c r="P35" s="60"/>
      <c r="Q35" s="60"/>
      <c r="R35" s="60"/>
      <c r="S35" s="60"/>
      <c r="T35" s="61"/>
      <c r="U35" s="61"/>
      <c r="V35" s="61"/>
      <c r="W35" s="61"/>
      <c r="X35" s="61"/>
    </row>
    <row r="36" spans="1:24" s="73" customFormat="1" ht="15">
      <c r="A36" s="67" t="s">
        <v>66</v>
      </c>
      <c r="B36" s="68">
        <v>15</v>
      </c>
      <c r="C36" s="69" t="s">
        <v>67</v>
      </c>
      <c r="D36" s="70"/>
      <c r="E36" s="70"/>
      <c r="F36" s="70"/>
      <c r="G36" s="71"/>
      <c r="H36" s="72">
        <f>+H32+H35</f>
        <v>-1307871342.3859999</v>
      </c>
      <c r="I36" s="72">
        <f>+I32+I35</f>
        <v>-1540348038.4979999</v>
      </c>
      <c r="J36" s="72">
        <f>+J32+J35</f>
        <v>-1342650821.4979999</v>
      </c>
      <c r="K36" s="72">
        <f>+K32+K35</f>
        <v>-1540348038.4979999</v>
      </c>
      <c r="L36" s="72">
        <f t="shared" si="0"/>
        <v>-5731218240.8800001</v>
      </c>
      <c r="N36" s="57"/>
      <c r="O36" s="60"/>
      <c r="P36" s="60"/>
      <c r="Q36" s="60"/>
      <c r="R36" s="60"/>
      <c r="S36" s="60"/>
      <c r="T36" s="61"/>
      <c r="U36" s="61"/>
      <c r="V36" s="61"/>
      <c r="W36" s="61"/>
      <c r="X36" s="61"/>
    </row>
    <row r="37" spans="1:24" ht="15">
      <c r="H37" s="74">
        <f>507300.35+110716.88</f>
        <v>618017.23</v>
      </c>
      <c r="I37" s="74">
        <f>1051409.42+238840.92-618017.23</f>
        <v>672233.10999999987</v>
      </c>
      <c r="J37" s="74">
        <f>1511041.82+417731.58-I37-H37</f>
        <v>638523.06000000029</v>
      </c>
      <c r="N37" s="57"/>
      <c r="O37" s="60"/>
      <c r="P37" s="60"/>
      <c r="Q37" s="60"/>
      <c r="R37" s="60"/>
      <c r="S37" s="60"/>
    </row>
    <row r="38" spans="1:24" ht="15">
      <c r="A38" s="349"/>
      <c r="B38" s="349"/>
      <c r="C38" s="349"/>
      <c r="D38" s="349"/>
      <c r="E38" s="349"/>
      <c r="F38" s="349"/>
      <c r="G38" s="349"/>
      <c r="H38" s="349"/>
      <c r="I38" s="349"/>
      <c r="J38" s="349"/>
      <c r="K38" s="349"/>
      <c r="L38" s="349"/>
      <c r="N38" s="57"/>
      <c r="O38" s="60"/>
      <c r="P38" s="60"/>
      <c r="Q38" s="60"/>
      <c r="R38" s="60"/>
      <c r="S38" s="60"/>
    </row>
    <row r="39" spans="1:24" s="75" customFormat="1" ht="15">
      <c r="A39" s="349"/>
      <c r="B39" s="349"/>
      <c r="C39" s="349"/>
      <c r="D39" s="349"/>
      <c r="E39" s="349"/>
      <c r="F39" s="349"/>
      <c r="G39" s="349"/>
      <c r="H39" s="349"/>
      <c r="I39" s="349"/>
      <c r="J39" s="349"/>
      <c r="K39" s="349"/>
      <c r="L39" s="349"/>
      <c r="N39" s="57"/>
      <c r="O39" s="60"/>
      <c r="P39" s="60"/>
      <c r="Q39" s="60"/>
      <c r="R39" s="60"/>
      <c r="S39" s="60"/>
    </row>
    <row r="40" spans="1:24" s="75" customFormat="1">
      <c r="A40" s="76"/>
      <c r="B40" s="76"/>
      <c r="C40" s="77"/>
      <c r="D40" s="341"/>
      <c r="E40" s="341"/>
      <c r="F40" s="341"/>
      <c r="G40" s="341"/>
      <c r="H40" s="342"/>
      <c r="I40" s="342"/>
      <c r="J40" s="343"/>
      <c r="K40" s="344"/>
      <c r="L40" s="78"/>
    </row>
    <row r="41" spans="1:24" s="75" customFormat="1">
      <c r="A41" s="76"/>
      <c r="B41" s="76"/>
      <c r="C41" s="77"/>
      <c r="D41" s="341"/>
      <c r="E41" s="341"/>
      <c r="F41" s="341"/>
      <c r="G41" s="341"/>
      <c r="H41" s="342"/>
      <c r="I41" s="342"/>
      <c r="J41" s="343"/>
      <c r="K41" s="344"/>
      <c r="L41" s="78"/>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6"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B1:L29"/>
  <sheetViews>
    <sheetView topLeftCell="A3" workbookViewId="0">
      <selection activeCell="N32" sqref="N32"/>
    </sheetView>
  </sheetViews>
  <sheetFormatPr baseColWidth="10" defaultRowHeight="12.75"/>
  <cols>
    <col min="1" max="1" width="5.5" style="234" customWidth="1"/>
    <col min="2" max="2" width="11" style="234"/>
    <col min="3" max="4" width="9" style="234" customWidth="1"/>
    <col min="5" max="5" width="11" style="234"/>
    <col min="6" max="6" width="9.875" style="234" customWidth="1"/>
    <col min="7" max="7" width="11" style="234"/>
    <col min="8" max="11" width="3.375" style="234" customWidth="1"/>
    <col min="12" max="12" width="1" style="234" customWidth="1"/>
    <col min="13" max="16384" width="11" style="234"/>
  </cols>
  <sheetData>
    <row r="1" spans="2:12" ht="14.25" customHeight="1"/>
    <row r="2" spans="2:12" ht="14.25" customHeight="1"/>
    <row r="3" spans="2:12" ht="14.25" customHeight="1"/>
    <row r="4" spans="2:12" ht="14.25" customHeight="1"/>
    <row r="5" spans="2:12" ht="14.25" customHeight="1"/>
    <row r="6" spans="2:12" ht="14.25" customHeight="1"/>
    <row r="7" spans="2:12" ht="14.25" customHeight="1" thickBot="1"/>
    <row r="8" spans="2:12">
      <c r="B8" s="267"/>
      <c r="C8" s="268"/>
      <c r="D8" s="268"/>
      <c r="E8" s="268"/>
      <c r="F8" s="268"/>
      <c r="G8" s="268"/>
      <c r="H8" s="268"/>
      <c r="I8" s="268"/>
      <c r="J8" s="268"/>
      <c r="K8" s="268"/>
      <c r="L8" s="249"/>
    </row>
    <row r="9" spans="2:12">
      <c r="B9" s="232"/>
      <c r="L9" s="235"/>
    </row>
    <row r="10" spans="2:12">
      <c r="B10" s="505" t="s">
        <v>134</v>
      </c>
      <c r="C10" s="506"/>
      <c r="D10" s="506"/>
      <c r="E10" s="506"/>
      <c r="F10" s="506"/>
      <c r="G10" s="506"/>
      <c r="H10" s="506"/>
      <c r="I10" s="506"/>
      <c r="J10" s="506"/>
      <c r="K10" s="506"/>
      <c r="L10" s="280"/>
    </row>
    <row r="11" spans="2:12">
      <c r="B11" s="232"/>
      <c r="C11" s="269"/>
      <c r="D11" s="269"/>
      <c r="E11" s="269"/>
      <c r="F11" s="269"/>
      <c r="L11" s="235"/>
    </row>
    <row r="12" spans="2:12">
      <c r="B12" s="505" t="s">
        <v>135</v>
      </c>
      <c r="C12" s="506"/>
      <c r="D12" s="506"/>
      <c r="E12" s="506"/>
      <c r="F12" s="506"/>
      <c r="G12" s="506"/>
      <c r="H12" s="506"/>
      <c r="I12" s="506"/>
      <c r="J12" s="506"/>
      <c r="K12" s="506"/>
      <c r="L12" s="280"/>
    </row>
    <row r="13" spans="2:12">
      <c r="B13" s="232"/>
      <c r="L13" s="235"/>
    </row>
    <row r="14" spans="2:12">
      <c r="B14" s="232"/>
      <c r="L14" s="235"/>
    </row>
    <row r="15" spans="2:12">
      <c r="B15" s="281" t="s">
        <v>133</v>
      </c>
      <c r="C15" s="282"/>
      <c r="D15" s="282"/>
      <c r="E15" s="282"/>
      <c r="F15" s="282"/>
      <c r="G15" s="282"/>
      <c r="H15" s="282"/>
      <c r="I15" s="282"/>
      <c r="J15" s="282"/>
      <c r="K15" s="282"/>
      <c r="L15" s="235"/>
    </row>
    <row r="16" spans="2:12">
      <c r="B16" s="281"/>
      <c r="C16" s="282"/>
      <c r="D16" s="282"/>
      <c r="E16" s="282"/>
      <c r="F16" s="282"/>
      <c r="G16" s="282"/>
      <c r="H16" s="282"/>
      <c r="I16" s="282"/>
      <c r="J16" s="282"/>
      <c r="K16" s="282"/>
      <c r="L16" s="235"/>
    </row>
    <row r="17" spans="2:12">
      <c r="B17" s="283" t="s">
        <v>29</v>
      </c>
      <c r="C17" s="172"/>
      <c r="D17" s="172" t="s">
        <v>129</v>
      </c>
      <c r="E17" s="282"/>
      <c r="F17" s="282"/>
      <c r="G17" s="282"/>
      <c r="H17" s="282"/>
      <c r="I17" s="282"/>
      <c r="J17" s="282"/>
      <c r="K17" s="282"/>
      <c r="L17" s="235"/>
    </row>
    <row r="18" spans="2:12">
      <c r="B18" s="281"/>
      <c r="C18" s="282"/>
      <c r="D18" s="282"/>
      <c r="E18" s="282"/>
      <c r="F18" s="282"/>
      <c r="G18" s="282"/>
      <c r="H18" s="284">
        <v>1</v>
      </c>
      <c r="I18" s="284">
        <v>2</v>
      </c>
      <c r="J18" s="284">
        <v>3</v>
      </c>
      <c r="K18" s="284">
        <v>4</v>
      </c>
      <c r="L18" s="235"/>
    </row>
    <row r="19" spans="2:12">
      <c r="B19" s="270" t="s">
        <v>182</v>
      </c>
      <c r="C19" s="282"/>
      <c r="D19" s="282"/>
      <c r="E19" s="282"/>
      <c r="F19" s="282"/>
      <c r="G19" s="282" t="s">
        <v>31</v>
      </c>
      <c r="H19" s="277"/>
      <c r="I19" s="277" t="s">
        <v>60</v>
      </c>
      <c r="J19" s="277"/>
      <c r="K19" s="277"/>
      <c r="L19" s="235"/>
    </row>
    <row r="20" spans="2:12" ht="13.5" thickBot="1">
      <c r="B20" s="285"/>
      <c r="C20" s="286"/>
      <c r="D20" s="286"/>
      <c r="E20" s="286"/>
      <c r="F20" s="286"/>
      <c r="G20" s="286"/>
      <c r="H20" s="286"/>
      <c r="I20" s="286"/>
      <c r="J20" s="286"/>
      <c r="K20" s="286"/>
      <c r="L20" s="243"/>
    </row>
    <row r="21" spans="2:12" ht="13.5" thickBot="1">
      <c r="B21" s="282"/>
      <c r="C21" s="282"/>
      <c r="D21" s="282"/>
      <c r="E21" s="282"/>
      <c r="F21" s="282"/>
      <c r="G21" s="282"/>
      <c r="H21" s="282"/>
      <c r="I21" s="282"/>
      <c r="J21" s="282"/>
      <c r="K21" s="282"/>
    </row>
    <row r="22" spans="2:12">
      <c r="B22" s="507" t="s">
        <v>137</v>
      </c>
      <c r="C22" s="508"/>
      <c r="D22" s="508"/>
      <c r="E22" s="508"/>
      <c r="F22" s="508"/>
      <c r="G22" s="508"/>
      <c r="H22" s="508"/>
      <c r="I22" s="508"/>
      <c r="J22" s="508"/>
      <c r="K22" s="508"/>
      <c r="L22" s="287"/>
    </row>
    <row r="23" spans="2:12" ht="69" customHeight="1">
      <c r="B23" s="509" t="s">
        <v>194</v>
      </c>
      <c r="C23" s="510"/>
      <c r="D23" s="510"/>
      <c r="E23" s="510"/>
      <c r="F23" s="510"/>
      <c r="G23" s="510"/>
      <c r="H23" s="510"/>
      <c r="I23" s="510"/>
      <c r="J23" s="510"/>
      <c r="K23" s="510"/>
      <c r="L23" s="288"/>
    </row>
    <row r="24" spans="2:12" ht="24" customHeight="1">
      <c r="B24" s="509" t="s">
        <v>188</v>
      </c>
      <c r="C24" s="510"/>
      <c r="D24" s="510"/>
      <c r="E24" s="510"/>
      <c r="F24" s="510"/>
      <c r="G24" s="510"/>
      <c r="H24" s="510"/>
      <c r="I24" s="510"/>
      <c r="J24" s="510"/>
      <c r="K24" s="510"/>
      <c r="L24" s="289"/>
    </row>
    <row r="25" spans="2:12" ht="22.5" customHeight="1">
      <c r="B25" s="503"/>
      <c r="C25" s="504"/>
      <c r="D25" s="504"/>
      <c r="E25" s="504"/>
      <c r="F25" s="504"/>
      <c r="G25" s="504"/>
      <c r="H25" s="504"/>
      <c r="I25" s="504"/>
      <c r="J25" s="504"/>
      <c r="K25" s="504"/>
      <c r="L25" s="235"/>
    </row>
    <row r="26" spans="2:12">
      <c r="B26" s="503"/>
      <c r="C26" s="504"/>
      <c r="D26" s="504"/>
      <c r="E26" s="504"/>
      <c r="F26" s="504"/>
      <c r="G26" s="504"/>
      <c r="H26" s="504"/>
      <c r="I26" s="504"/>
      <c r="J26" s="504"/>
      <c r="K26" s="504"/>
      <c r="L26" s="235"/>
    </row>
    <row r="27" spans="2:12" ht="13.5" thickBot="1">
      <c r="B27" s="500"/>
      <c r="C27" s="501"/>
      <c r="D27" s="501"/>
      <c r="E27" s="501"/>
      <c r="F27" s="501"/>
      <c r="G27" s="501"/>
      <c r="H27" s="501"/>
      <c r="I27" s="501"/>
      <c r="J27" s="501"/>
      <c r="K27" s="501"/>
      <c r="L27" s="243"/>
    </row>
    <row r="28" spans="2:12">
      <c r="B28" s="502"/>
      <c r="C28" s="502"/>
      <c r="D28" s="502"/>
      <c r="E28" s="502"/>
      <c r="F28" s="502"/>
      <c r="G28" s="502"/>
      <c r="H28" s="502"/>
      <c r="I28" s="502"/>
      <c r="J28" s="502"/>
      <c r="K28" s="502"/>
    </row>
    <row r="29" spans="2:12">
      <c r="B29" s="502"/>
      <c r="C29" s="502"/>
      <c r="D29" s="502"/>
      <c r="E29" s="502"/>
      <c r="F29" s="502"/>
      <c r="G29" s="502"/>
      <c r="H29" s="502"/>
      <c r="I29" s="502"/>
      <c r="J29" s="502"/>
      <c r="K29" s="502"/>
    </row>
  </sheetData>
  <mergeCells count="9">
    <mergeCell ref="B27:K27"/>
    <mergeCell ref="B28:K28"/>
    <mergeCell ref="B29:K29"/>
    <mergeCell ref="B25:K26"/>
    <mergeCell ref="B10:K10"/>
    <mergeCell ref="B12:K12"/>
    <mergeCell ref="B22:K22"/>
    <mergeCell ref="B23:K23"/>
    <mergeCell ref="B24:K24"/>
  </mergeCells>
  <phoneticPr fontId="7"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topLeftCell="A2" workbookViewId="0">
      <selection activeCell="B1" sqref="B1:L21"/>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7"/>
      <c r="C1" s="268"/>
      <c r="D1" s="268"/>
      <c r="E1" s="268"/>
      <c r="F1" s="268"/>
      <c r="G1" s="268"/>
      <c r="H1" s="268"/>
      <c r="I1" s="268"/>
      <c r="J1" s="268"/>
      <c r="K1" s="268"/>
      <c r="L1" s="249"/>
    </row>
    <row r="2" spans="2:12">
      <c r="B2" s="232"/>
      <c r="L2" s="235"/>
    </row>
    <row r="3" spans="2:12">
      <c r="B3" s="290"/>
      <c r="C3" s="291"/>
      <c r="D3" s="291" t="s">
        <v>134</v>
      </c>
      <c r="E3" s="291"/>
      <c r="F3" s="291"/>
      <c r="G3" s="292"/>
      <c r="H3" s="292"/>
      <c r="I3" s="292"/>
      <c r="J3" s="292"/>
      <c r="K3" s="292"/>
      <c r="L3" s="293"/>
    </row>
    <row r="4" spans="2:12">
      <c r="B4" s="294"/>
      <c r="C4" s="269"/>
      <c r="D4" s="269"/>
      <c r="E4" s="269"/>
      <c r="F4" s="269"/>
      <c r="G4" s="234"/>
      <c r="H4" s="234"/>
      <c r="I4" s="234"/>
      <c r="J4" s="234"/>
      <c r="K4" s="234"/>
      <c r="L4" s="295"/>
    </row>
    <row r="5" spans="2:12">
      <c r="B5" s="294"/>
      <c r="C5" s="269"/>
      <c r="D5" s="269" t="s">
        <v>157</v>
      </c>
      <c r="E5" s="269"/>
      <c r="F5" s="269"/>
      <c r="G5" s="234"/>
      <c r="H5" s="234"/>
      <c r="I5" s="234"/>
      <c r="J5" s="234"/>
      <c r="K5" s="234"/>
      <c r="L5" s="295"/>
    </row>
    <row r="6" spans="2:12">
      <c r="B6" s="294"/>
      <c r="C6" s="234"/>
      <c r="D6" s="234"/>
      <c r="E6" s="234"/>
      <c r="F6" s="234"/>
      <c r="G6" s="234"/>
      <c r="H6" s="234"/>
      <c r="I6" s="234"/>
      <c r="J6" s="234"/>
      <c r="K6" s="234"/>
      <c r="L6" s="295"/>
    </row>
    <row r="7" spans="2:12">
      <c r="B7" s="294"/>
      <c r="C7" s="234"/>
      <c r="D7" s="234"/>
      <c r="E7" s="234"/>
      <c r="F7" s="234"/>
      <c r="G7" s="234"/>
      <c r="H7" s="234"/>
      <c r="I7" s="234"/>
      <c r="J7" s="234"/>
      <c r="K7" s="234"/>
      <c r="L7" s="295"/>
    </row>
    <row r="8" spans="2:12">
      <c r="B8" s="296" t="s">
        <v>133</v>
      </c>
      <c r="C8" s="271"/>
      <c r="D8" s="271"/>
      <c r="E8" s="271"/>
      <c r="F8" s="271"/>
      <c r="G8" s="271"/>
      <c r="H8" s="271"/>
      <c r="I8" s="271"/>
      <c r="J8" s="271"/>
      <c r="K8" s="271"/>
      <c r="L8" s="295"/>
    </row>
    <row r="9" spans="2:12">
      <c r="B9" s="296"/>
      <c r="C9" s="271"/>
      <c r="D9" s="271"/>
      <c r="E9" s="271"/>
      <c r="F9" s="271"/>
      <c r="G9" s="271"/>
      <c r="H9" s="271"/>
      <c r="I9" s="271"/>
      <c r="J9" s="271"/>
      <c r="K9" s="271"/>
      <c r="L9" s="295"/>
    </row>
    <row r="10" spans="2:12">
      <c r="B10" s="297" t="s">
        <v>29</v>
      </c>
      <c r="C10" s="172"/>
      <c r="D10" s="172" t="s">
        <v>129</v>
      </c>
      <c r="E10" s="271"/>
      <c r="F10" s="271"/>
      <c r="G10" s="271"/>
      <c r="H10" s="271"/>
      <c r="I10" s="271"/>
      <c r="J10" s="271"/>
      <c r="K10" s="271"/>
      <c r="L10" s="295"/>
    </row>
    <row r="11" spans="2:12">
      <c r="B11" s="296"/>
      <c r="C11" s="271"/>
      <c r="D11" s="271"/>
      <c r="E11" s="271"/>
      <c r="F11" s="271"/>
      <c r="G11" s="271"/>
      <c r="H11" s="275">
        <v>1</v>
      </c>
      <c r="I11" s="275">
        <v>2</v>
      </c>
      <c r="J11" s="275">
        <v>3</v>
      </c>
      <c r="K11" s="275">
        <v>4</v>
      </c>
      <c r="L11" s="295"/>
    </row>
    <row r="12" spans="2:12">
      <c r="B12" s="296" t="s">
        <v>30</v>
      </c>
      <c r="C12" s="298">
        <v>2024</v>
      </c>
      <c r="D12" s="271"/>
      <c r="E12" s="271"/>
      <c r="F12" s="271"/>
      <c r="G12" s="271" t="s">
        <v>31</v>
      </c>
      <c r="H12" s="277"/>
      <c r="I12" s="277" t="s">
        <v>60</v>
      </c>
      <c r="J12" s="277"/>
      <c r="K12" s="277"/>
      <c r="L12" s="295"/>
    </row>
    <row r="13" spans="2:12" ht="13.5" thickBot="1">
      <c r="B13" s="296"/>
      <c r="C13" s="271"/>
      <c r="D13" s="271"/>
      <c r="E13" s="271"/>
      <c r="F13" s="271"/>
      <c r="G13" s="271"/>
      <c r="H13" s="271"/>
      <c r="I13" s="271"/>
      <c r="J13" s="271"/>
      <c r="K13" s="271"/>
      <c r="L13" s="295"/>
    </row>
    <row r="14" spans="2:12">
      <c r="B14" s="299"/>
      <c r="C14" s="300"/>
      <c r="D14" s="300"/>
      <c r="E14" s="300"/>
      <c r="F14" s="300"/>
      <c r="G14" s="300"/>
      <c r="H14" s="300"/>
      <c r="I14" s="300"/>
      <c r="J14" s="300"/>
      <c r="K14" s="300"/>
      <c r="L14" s="301"/>
    </row>
    <row r="15" spans="2:12" ht="15.75">
      <c r="B15" s="302" t="s">
        <v>158</v>
      </c>
      <c r="C15" s="303"/>
      <c r="D15" s="304"/>
      <c r="E15" s="303"/>
      <c r="F15" s="303"/>
      <c r="G15" s="303"/>
      <c r="H15" s="303"/>
      <c r="I15" s="303"/>
      <c r="J15" s="303"/>
      <c r="K15" s="304"/>
      <c r="L15" s="305"/>
    </row>
    <row r="16" spans="2:12">
      <c r="B16" s="306"/>
      <c r="C16" s="303"/>
      <c r="D16" s="304"/>
      <c r="E16" s="303"/>
      <c r="F16" s="303"/>
      <c r="G16" s="303"/>
      <c r="H16" s="303"/>
      <c r="I16" s="303"/>
      <c r="J16" s="303"/>
      <c r="K16" s="304"/>
      <c r="L16" s="305"/>
    </row>
    <row r="17" spans="2:12">
      <c r="B17" s="306"/>
      <c r="C17" s="307"/>
      <c r="D17" s="307"/>
      <c r="E17" s="307"/>
      <c r="F17" s="307"/>
      <c r="G17" s="307"/>
      <c r="H17" s="307"/>
      <c r="I17" s="307"/>
      <c r="J17" s="307"/>
      <c r="K17" s="307"/>
      <c r="L17" s="308"/>
    </row>
    <row r="18" spans="2:12">
      <c r="B18" s="309"/>
      <c r="C18" s="511"/>
      <c r="D18" s="511"/>
      <c r="E18" s="511"/>
      <c r="F18" s="511"/>
      <c r="G18" s="511"/>
      <c r="H18" s="511"/>
      <c r="I18" s="511"/>
      <c r="J18" s="511"/>
      <c r="K18" s="511"/>
      <c r="L18" s="308"/>
    </row>
    <row r="19" spans="2:12">
      <c r="B19" s="309"/>
      <c r="C19" s="307"/>
      <c r="D19" s="307"/>
      <c r="E19" s="307"/>
      <c r="F19" s="307"/>
      <c r="G19" s="307"/>
      <c r="H19" s="307"/>
      <c r="I19" s="307"/>
      <c r="J19" s="307"/>
      <c r="K19" s="307"/>
      <c r="L19" s="308"/>
    </row>
    <row r="20" spans="2:12" ht="13.5" thickBot="1">
      <c r="B20" s="310"/>
      <c r="C20" s="311" t="s">
        <v>159</v>
      </c>
      <c r="D20" s="311"/>
      <c r="E20" s="311"/>
      <c r="F20" s="311"/>
      <c r="G20" s="311"/>
      <c r="H20" s="311"/>
      <c r="I20" s="311"/>
      <c r="J20" s="311"/>
      <c r="K20" s="311"/>
      <c r="L20" s="312"/>
    </row>
    <row r="21" spans="2:12" ht="13.5" thickBot="1">
      <c r="B21" s="313"/>
      <c r="C21" s="314"/>
      <c r="D21" s="314"/>
      <c r="E21" s="314"/>
      <c r="F21" s="314"/>
      <c r="G21" s="314"/>
      <c r="H21" s="314"/>
      <c r="I21" s="314"/>
      <c r="J21" s="314"/>
      <c r="K21" s="314"/>
      <c r="L21" s="315"/>
    </row>
    <row r="22" spans="2:12">
      <c r="B22" s="316"/>
      <c r="C22" s="317"/>
      <c r="D22" s="317"/>
      <c r="E22" s="317"/>
      <c r="F22" s="317"/>
      <c r="G22" s="317"/>
      <c r="H22" s="317"/>
      <c r="I22" s="317"/>
      <c r="J22" s="317"/>
      <c r="K22" s="317"/>
      <c r="L22" s="318"/>
    </row>
    <row r="23" spans="2:12">
      <c r="B23" s="319"/>
      <c r="C23" s="320"/>
      <c r="D23" s="320"/>
      <c r="E23" s="320"/>
      <c r="F23" s="320"/>
      <c r="G23" s="320"/>
      <c r="H23" s="320"/>
      <c r="I23" s="320"/>
      <c r="J23" s="320"/>
      <c r="K23" s="320"/>
      <c r="L23" s="321"/>
    </row>
    <row r="24" spans="2:12">
      <c r="B24" s="273"/>
      <c r="C24" s="273"/>
      <c r="D24" s="273"/>
      <c r="E24" s="273"/>
      <c r="F24" s="273"/>
      <c r="G24" s="273"/>
      <c r="H24" s="273"/>
      <c r="I24" s="273"/>
      <c r="J24" s="273"/>
      <c r="K24" s="273"/>
    </row>
    <row r="25" spans="2:12">
      <c r="B25" s="273"/>
      <c r="C25" s="273"/>
      <c r="D25" s="273"/>
      <c r="E25" s="273"/>
      <c r="F25" s="273"/>
      <c r="G25" s="273"/>
      <c r="H25" s="273"/>
      <c r="I25" s="273"/>
      <c r="J25" s="273"/>
      <c r="K25" s="273"/>
    </row>
    <row r="26" spans="2:12">
      <c r="B26" s="273"/>
      <c r="C26" s="273"/>
      <c r="D26" s="273"/>
      <c r="E26" s="273"/>
      <c r="F26" s="273"/>
      <c r="G26" s="273"/>
      <c r="H26" s="273"/>
      <c r="I26" s="273"/>
      <c r="J26" s="273"/>
      <c r="K26" s="273"/>
    </row>
    <row r="27" spans="2:12">
      <c r="B27" s="273"/>
      <c r="C27" s="273"/>
      <c r="D27" s="273"/>
      <c r="E27" s="273"/>
      <c r="F27" s="273"/>
      <c r="G27" s="273"/>
      <c r="H27" s="273"/>
      <c r="I27" s="273"/>
      <c r="J27" s="273"/>
      <c r="K27" s="273"/>
    </row>
    <row r="28" spans="2:12">
      <c r="B28" s="273"/>
      <c r="C28" s="273"/>
      <c r="D28" s="273"/>
      <c r="E28" s="273"/>
      <c r="F28" s="273"/>
      <c r="G28" s="273"/>
      <c r="H28" s="273"/>
      <c r="I28" s="273"/>
      <c r="J28" s="273"/>
      <c r="K28" s="273"/>
    </row>
    <row r="29" spans="2:12">
      <c r="B29" s="273"/>
      <c r="C29" s="273"/>
      <c r="D29" s="273"/>
      <c r="E29" s="273"/>
      <c r="F29" s="273"/>
      <c r="G29" s="273"/>
      <c r="H29" s="273"/>
      <c r="I29" s="273"/>
      <c r="J29" s="273"/>
      <c r="K29" s="273"/>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tabSelected="1" workbookViewId="0">
      <selection sqref="A1:E12"/>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15" t="s">
        <v>189</v>
      </c>
      <c r="B2" s="516"/>
      <c r="C2" s="516"/>
      <c r="D2" s="516"/>
      <c r="E2" s="517"/>
    </row>
    <row r="3" spans="1:5" ht="12.75" customHeight="1">
      <c r="A3" s="512"/>
      <c r="B3" s="513"/>
      <c r="C3" s="513"/>
      <c r="D3" s="513"/>
      <c r="E3" s="514"/>
    </row>
    <row r="4" spans="1:5" ht="15">
      <c r="A4" s="518" t="s">
        <v>156</v>
      </c>
      <c r="B4" s="519"/>
      <c r="C4" s="519"/>
      <c r="D4" s="519"/>
      <c r="E4" s="520"/>
    </row>
    <row r="5" spans="1:5" ht="12.75" customHeight="1">
      <c r="A5" s="512"/>
      <c r="B5" s="513"/>
      <c r="C5" s="513"/>
      <c r="D5" s="513"/>
      <c r="E5" s="514"/>
    </row>
    <row r="6" spans="1:5" ht="12.75" customHeight="1">
      <c r="A6" s="512"/>
      <c r="B6" s="513"/>
      <c r="C6" s="513"/>
      <c r="D6" s="513"/>
      <c r="E6" s="514"/>
    </row>
    <row r="7" spans="1:5" ht="12.75" customHeight="1">
      <c r="A7" s="512"/>
      <c r="B7" s="513"/>
      <c r="C7" s="513"/>
      <c r="D7" s="513"/>
      <c r="E7" s="514"/>
    </row>
    <row r="8" spans="1:5" ht="12.75" customHeight="1">
      <c r="A8" s="512"/>
      <c r="B8" s="513"/>
      <c r="C8" s="513"/>
      <c r="D8" s="513"/>
      <c r="E8" s="514"/>
    </row>
    <row r="9" spans="1:5" ht="12.75" customHeight="1">
      <c r="A9" s="512"/>
      <c r="B9" s="513"/>
      <c r="C9" s="513"/>
      <c r="D9" s="513"/>
      <c r="E9" s="514"/>
    </row>
    <row r="10" spans="1:5">
      <c r="A10" s="512"/>
      <c r="B10" s="513"/>
      <c r="C10" s="513"/>
      <c r="D10" s="513"/>
      <c r="E10" s="514"/>
    </row>
    <row r="11" spans="1:5">
      <c r="A11" s="512"/>
      <c r="B11" s="513"/>
      <c r="C11" s="513"/>
      <c r="D11" s="513"/>
      <c r="E11" s="514"/>
    </row>
    <row r="12" spans="1:5">
      <c r="A12" s="512"/>
      <c r="B12" s="513"/>
      <c r="C12" s="513"/>
      <c r="D12" s="513"/>
      <c r="E12" s="514"/>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topLeftCell="A16" zoomScale="90" zoomScaleNormal="90" workbookViewId="0">
      <selection sqref="A1:O26"/>
    </sheetView>
  </sheetViews>
  <sheetFormatPr baseColWidth="10" defaultRowHeight="12.75"/>
  <cols>
    <col min="1" max="1" width="29.625" style="79" customWidth="1"/>
    <col min="2" max="2" width="12.375" style="81" customWidth="1"/>
    <col min="3" max="4" width="12" style="81" bestFit="1" customWidth="1"/>
    <col min="5" max="6" width="3.125" style="81" customWidth="1"/>
    <col min="7" max="7" width="2.875" style="81" customWidth="1"/>
    <col min="8" max="8" width="3.125" style="81" customWidth="1"/>
    <col min="9" max="9" width="12.75" style="81" customWidth="1"/>
    <col min="10" max="12" width="13.375" style="81" bestFit="1" customWidth="1"/>
    <col min="13" max="13" width="8.75" style="81" customWidth="1"/>
    <col min="14" max="14" width="13.375" style="81" bestFit="1" customWidth="1"/>
    <col min="15" max="15" width="12" style="81" bestFit="1" customWidth="1"/>
    <col min="16" max="16" width="12" style="79" bestFit="1" customWidth="1"/>
    <col min="17" max="16384" width="11" style="79"/>
  </cols>
  <sheetData>
    <row r="8" spans="1:15" ht="15">
      <c r="A8" s="361" t="s">
        <v>0</v>
      </c>
      <c r="B8" s="362"/>
      <c r="C8" s="362"/>
      <c r="D8" s="362"/>
      <c r="E8" s="362"/>
      <c r="F8" s="362"/>
      <c r="G8" s="362"/>
      <c r="H8" s="362"/>
      <c r="I8" s="362"/>
      <c r="J8" s="362"/>
      <c r="K8" s="362"/>
      <c r="L8" s="362"/>
      <c r="M8" s="362"/>
      <c r="N8" s="362"/>
      <c r="O8" s="362"/>
    </row>
    <row r="10" spans="1:15">
      <c r="A10" s="80" t="s">
        <v>1</v>
      </c>
    </row>
    <row r="12" spans="1:15">
      <c r="A12" s="79" t="s">
        <v>131</v>
      </c>
      <c r="L12" s="82" t="s">
        <v>2</v>
      </c>
      <c r="M12" s="83" t="s">
        <v>129</v>
      </c>
    </row>
    <row r="14" spans="1:15">
      <c r="A14" s="79" t="s">
        <v>3</v>
      </c>
      <c r="B14" s="84">
        <v>2024</v>
      </c>
      <c r="D14" s="81" t="s">
        <v>4</v>
      </c>
      <c r="E14" s="85"/>
      <c r="F14" s="85" t="s">
        <v>60</v>
      </c>
      <c r="G14" s="85"/>
      <c r="H14" s="85"/>
    </row>
    <row r="15" spans="1:15" ht="13.5" thickBot="1"/>
    <row r="16" spans="1:15" s="88" customFormat="1" ht="10.5">
      <c r="A16" s="363" t="s">
        <v>5</v>
      </c>
      <c r="B16" s="366" t="s">
        <v>6</v>
      </c>
      <c r="C16" s="353" t="s">
        <v>7</v>
      </c>
      <c r="D16" s="353"/>
      <c r="E16" s="353" t="s">
        <v>8</v>
      </c>
      <c r="F16" s="353"/>
      <c r="G16" s="353"/>
      <c r="H16" s="353"/>
      <c r="I16" s="86" t="s">
        <v>9</v>
      </c>
      <c r="J16" s="366" t="s">
        <v>10</v>
      </c>
      <c r="K16" s="86" t="s">
        <v>11</v>
      </c>
      <c r="L16" s="366" t="s">
        <v>12</v>
      </c>
      <c r="M16" s="86" t="s">
        <v>13</v>
      </c>
      <c r="N16" s="86" t="s">
        <v>14</v>
      </c>
      <c r="O16" s="87" t="s">
        <v>15</v>
      </c>
    </row>
    <row r="17" spans="1:17" s="88" customFormat="1" ht="10.5">
      <c r="A17" s="364"/>
      <c r="B17" s="367"/>
      <c r="C17" s="354" t="s">
        <v>16</v>
      </c>
      <c r="D17" s="354"/>
      <c r="E17" s="354" t="s">
        <v>17</v>
      </c>
      <c r="F17" s="354"/>
      <c r="G17" s="354"/>
      <c r="H17" s="354"/>
      <c r="I17" s="89" t="s">
        <v>18</v>
      </c>
      <c r="J17" s="367"/>
      <c r="K17" s="89" t="s">
        <v>19</v>
      </c>
      <c r="L17" s="367"/>
      <c r="M17" s="89" t="s">
        <v>20</v>
      </c>
      <c r="N17" s="89" t="s">
        <v>21</v>
      </c>
      <c r="O17" s="90" t="s">
        <v>22</v>
      </c>
    </row>
    <row r="18" spans="1:17" s="88" customFormat="1" ht="11.25" thickBot="1">
      <c r="A18" s="365"/>
      <c r="B18" s="368"/>
      <c r="C18" s="91" t="s">
        <v>23</v>
      </c>
      <c r="D18" s="91" t="s">
        <v>24</v>
      </c>
      <c r="E18" s="350" t="s">
        <v>25</v>
      </c>
      <c r="F18" s="350"/>
      <c r="G18" s="350"/>
      <c r="H18" s="350"/>
      <c r="I18" s="92"/>
      <c r="J18" s="368"/>
      <c r="K18" s="92"/>
      <c r="L18" s="368"/>
      <c r="M18" s="92"/>
      <c r="N18" s="92"/>
      <c r="O18" s="93"/>
    </row>
    <row r="19" spans="1:17" s="88" customFormat="1" ht="12.75" customHeight="1">
      <c r="A19" s="94" t="s">
        <v>175</v>
      </c>
      <c r="B19" s="329">
        <v>5140127642</v>
      </c>
      <c r="C19" s="95">
        <v>0</v>
      </c>
      <c r="D19" s="96">
        <v>0</v>
      </c>
      <c r="E19" s="351">
        <f>+B19+C19-D19</f>
        <v>5140127642</v>
      </c>
      <c r="F19" s="351"/>
      <c r="G19" s="351"/>
      <c r="H19" s="351"/>
      <c r="I19" s="98">
        <v>3527068943.4300003</v>
      </c>
      <c r="J19" s="98">
        <v>3527068943.4300003</v>
      </c>
      <c r="K19" s="98">
        <v>3527068943.4300003</v>
      </c>
      <c r="L19" s="95">
        <v>3332928502.6900001</v>
      </c>
      <c r="M19" s="95">
        <v>0</v>
      </c>
      <c r="N19" s="95">
        <f>+E19-I19</f>
        <v>1613058698.5699997</v>
      </c>
      <c r="O19" s="99">
        <f t="shared" ref="O19:O24" si="0">+J19-L19</f>
        <v>194140440.74000025</v>
      </c>
    </row>
    <row r="20" spans="1:17" s="88" customFormat="1" ht="10.5">
      <c r="A20" s="94" t="s">
        <v>176</v>
      </c>
      <c r="B20" s="329">
        <v>125701493.40000001</v>
      </c>
      <c r="C20" s="95">
        <v>0</v>
      </c>
      <c r="D20" s="96">
        <v>2000000</v>
      </c>
      <c r="E20" s="351">
        <f t="shared" ref="E20:E24" si="1">+B20+C20-D20</f>
        <v>123701493.40000001</v>
      </c>
      <c r="F20" s="351"/>
      <c r="G20" s="351"/>
      <c r="H20" s="351"/>
      <c r="I20" s="98">
        <v>39337989.090000004</v>
      </c>
      <c r="J20" s="98">
        <v>39337989.090000004</v>
      </c>
      <c r="K20" s="98">
        <v>39337989.090000004</v>
      </c>
      <c r="L20" s="95">
        <v>39337989.090000004</v>
      </c>
      <c r="M20" s="95">
        <v>0</v>
      </c>
      <c r="N20" s="97">
        <f t="shared" ref="N20:N24" si="2">+E20-I20</f>
        <v>84363504.310000002</v>
      </c>
      <c r="O20" s="99">
        <f t="shared" si="0"/>
        <v>0</v>
      </c>
    </row>
    <row r="21" spans="1:17" s="88" customFormat="1" ht="10.5">
      <c r="A21" s="94" t="s">
        <v>177</v>
      </c>
      <c r="B21" s="329">
        <v>398339105.47999996</v>
      </c>
      <c r="C21" s="95">
        <v>0</v>
      </c>
      <c r="D21" s="96">
        <v>0</v>
      </c>
      <c r="E21" s="351">
        <f t="shared" si="1"/>
        <v>398339105.47999996</v>
      </c>
      <c r="F21" s="351"/>
      <c r="G21" s="351"/>
      <c r="H21" s="351"/>
      <c r="I21" s="98">
        <v>113545680.31</v>
      </c>
      <c r="J21" s="98">
        <v>113487543.89</v>
      </c>
      <c r="K21" s="98">
        <v>113487543.89</v>
      </c>
      <c r="L21" s="95">
        <v>113336172.16</v>
      </c>
      <c r="M21" s="95">
        <v>0</v>
      </c>
      <c r="N21" s="97">
        <f t="shared" si="2"/>
        <v>284793425.16999996</v>
      </c>
      <c r="O21" s="99">
        <f t="shared" si="0"/>
        <v>151371.73000000417</v>
      </c>
    </row>
    <row r="22" spans="1:17" s="88" customFormat="1" ht="10.5">
      <c r="A22" s="94" t="s">
        <v>178</v>
      </c>
      <c r="B22" s="329">
        <v>0</v>
      </c>
      <c r="C22" s="95">
        <v>0</v>
      </c>
      <c r="D22" s="96">
        <v>0</v>
      </c>
      <c r="E22" s="351">
        <f t="shared" si="1"/>
        <v>0</v>
      </c>
      <c r="F22" s="351"/>
      <c r="G22" s="351"/>
      <c r="H22" s="351"/>
      <c r="I22" s="98">
        <v>0</v>
      </c>
      <c r="J22" s="98">
        <v>0</v>
      </c>
      <c r="K22" s="98">
        <v>0</v>
      </c>
      <c r="L22" s="95">
        <v>0</v>
      </c>
      <c r="M22" s="95">
        <v>0</v>
      </c>
      <c r="N22" s="97">
        <f t="shared" si="2"/>
        <v>0</v>
      </c>
      <c r="O22" s="99">
        <f t="shared" si="0"/>
        <v>0</v>
      </c>
    </row>
    <row r="23" spans="1:17" s="88" customFormat="1" ht="10.5">
      <c r="A23" s="94" t="s">
        <v>183</v>
      </c>
      <c r="B23" s="329">
        <v>67050000</v>
      </c>
      <c r="C23" s="95">
        <v>2000000</v>
      </c>
      <c r="D23" s="96">
        <v>0</v>
      </c>
      <c r="E23" s="351">
        <f t="shared" si="1"/>
        <v>69050000</v>
      </c>
      <c r="F23" s="351"/>
      <c r="G23" s="351"/>
      <c r="H23" s="351"/>
      <c r="I23" s="98">
        <v>412000</v>
      </c>
      <c r="J23" s="98">
        <v>412000</v>
      </c>
      <c r="K23" s="98">
        <v>412000</v>
      </c>
      <c r="L23" s="95">
        <v>412000</v>
      </c>
      <c r="M23" s="95">
        <v>0</v>
      </c>
      <c r="N23" s="97">
        <f t="shared" si="2"/>
        <v>68638000</v>
      </c>
      <c r="O23" s="99">
        <f t="shared" si="0"/>
        <v>0</v>
      </c>
      <c r="Q23" s="82"/>
    </row>
    <row r="24" spans="1:17" s="88" customFormat="1" ht="10.5">
      <c r="A24" s="94" t="s">
        <v>179</v>
      </c>
      <c r="B24" s="329">
        <v>0</v>
      </c>
      <c r="C24" s="95">
        <v>0</v>
      </c>
      <c r="D24" s="96">
        <v>0</v>
      </c>
      <c r="E24" s="351">
        <f t="shared" si="1"/>
        <v>0</v>
      </c>
      <c r="F24" s="351"/>
      <c r="G24" s="351"/>
      <c r="H24" s="351"/>
      <c r="I24" s="98">
        <v>8736772</v>
      </c>
      <c r="J24" s="98">
        <v>8736772</v>
      </c>
      <c r="K24" s="98">
        <v>8736772</v>
      </c>
      <c r="L24" s="95">
        <v>8736772</v>
      </c>
      <c r="M24" s="95">
        <v>0</v>
      </c>
      <c r="N24" s="97">
        <f t="shared" si="2"/>
        <v>-8736772</v>
      </c>
      <c r="O24" s="99">
        <f t="shared" si="0"/>
        <v>0</v>
      </c>
      <c r="P24" s="82"/>
    </row>
    <row r="25" spans="1:17" s="88" customFormat="1" ht="10.5">
      <c r="A25" s="100" t="s">
        <v>26</v>
      </c>
      <c r="B25" s="101">
        <f>SUM(B19:B24)</f>
        <v>5731218240.8799992</v>
      </c>
      <c r="C25" s="101">
        <f>SUM(C19:C24)</f>
        <v>2000000</v>
      </c>
      <c r="D25" s="102">
        <f>SUM(D19:D24)</f>
        <v>2000000</v>
      </c>
      <c r="E25" s="359">
        <f>+SUM(E19:H24)</f>
        <v>5731218240.8799992</v>
      </c>
      <c r="F25" s="359"/>
      <c r="G25" s="359"/>
      <c r="H25" s="359"/>
      <c r="I25" s="103">
        <f t="shared" ref="I25:O25" si="3">SUM(I19:I24)</f>
        <v>3689101384.8300004</v>
      </c>
      <c r="J25" s="101">
        <f t="shared" si="3"/>
        <v>3689043248.4100003</v>
      </c>
      <c r="K25" s="101">
        <f t="shared" si="3"/>
        <v>3689043248.4100003</v>
      </c>
      <c r="L25" s="101">
        <f t="shared" si="3"/>
        <v>3494751435.9400001</v>
      </c>
      <c r="M25" s="101">
        <f t="shared" si="3"/>
        <v>0</v>
      </c>
      <c r="N25" s="101">
        <f t="shared" si="3"/>
        <v>2042116856.0499997</v>
      </c>
      <c r="O25" s="104">
        <f t="shared" si="3"/>
        <v>194291812.47000027</v>
      </c>
      <c r="P25" s="105"/>
    </row>
    <row r="26" spans="1:17" s="88" customFormat="1" ht="11.25" thickBot="1">
      <c r="A26" s="106"/>
      <c r="B26" s="107"/>
      <c r="C26" s="107"/>
      <c r="D26" s="108"/>
      <c r="E26" s="360"/>
      <c r="F26" s="360"/>
      <c r="G26" s="360"/>
      <c r="H26" s="360"/>
      <c r="I26" s="109"/>
      <c r="J26" s="107"/>
      <c r="K26" s="107"/>
      <c r="L26" s="107"/>
      <c r="M26" s="107"/>
      <c r="N26" s="107"/>
      <c r="O26" s="110"/>
    </row>
    <row r="27" spans="1:17" s="88" customFormat="1" ht="10.5">
      <c r="A27" s="111"/>
      <c r="B27" s="112"/>
      <c r="C27" s="113"/>
      <c r="D27" s="113"/>
      <c r="E27" s="357"/>
      <c r="F27" s="357"/>
      <c r="G27" s="357"/>
      <c r="H27" s="357"/>
      <c r="I27" s="113"/>
      <c r="J27" s="113"/>
      <c r="K27" s="113"/>
      <c r="L27" s="113"/>
      <c r="M27" s="113"/>
      <c r="N27" s="113"/>
      <c r="O27" s="113"/>
    </row>
    <row r="28" spans="1:17" s="88" customFormat="1" ht="11.25">
      <c r="A28" s="356"/>
      <c r="B28" s="356"/>
      <c r="C28" s="356"/>
      <c r="D28" s="356"/>
      <c r="E28" s="356"/>
      <c r="F28" s="356"/>
      <c r="G28" s="356"/>
      <c r="H28" s="356"/>
      <c r="I28" s="356"/>
      <c r="J28" s="356"/>
      <c r="K28" s="356"/>
      <c r="L28" s="356"/>
      <c r="M28" s="112"/>
      <c r="N28" s="112"/>
      <c r="O28" s="112"/>
    </row>
    <row r="29" spans="1:17" s="75" customFormat="1" ht="21" customHeight="1">
      <c r="A29" s="76"/>
      <c r="B29" s="114"/>
      <c r="C29" s="78"/>
      <c r="D29" s="369"/>
      <c r="E29" s="369"/>
      <c r="F29" s="369"/>
      <c r="G29" s="369"/>
      <c r="H29" s="370"/>
      <c r="I29" s="370"/>
      <c r="J29" s="78"/>
      <c r="K29" s="115"/>
      <c r="L29" s="358"/>
      <c r="M29" s="352"/>
      <c r="N29" s="116"/>
      <c r="O29" s="78"/>
      <c r="Q29" s="78"/>
    </row>
    <row r="30" spans="1:17" s="75" customFormat="1" ht="9" customHeight="1">
      <c r="A30" s="76"/>
      <c r="B30" s="117"/>
      <c r="C30" s="78"/>
      <c r="D30" s="343"/>
      <c r="E30" s="343"/>
      <c r="F30" s="343"/>
      <c r="G30" s="343"/>
      <c r="H30" s="355"/>
      <c r="I30" s="355"/>
      <c r="J30" s="78"/>
      <c r="K30" s="115"/>
      <c r="L30" s="343"/>
      <c r="M30" s="352"/>
      <c r="N30" s="78"/>
      <c r="O30" s="78"/>
    </row>
    <row r="31" spans="1:17" s="75" customFormat="1" ht="9.75" customHeight="1">
      <c r="A31" s="76"/>
      <c r="B31" s="117"/>
      <c r="C31" s="78"/>
      <c r="D31" s="343"/>
      <c r="E31" s="343"/>
      <c r="F31" s="343"/>
      <c r="G31" s="343"/>
      <c r="H31" s="355"/>
      <c r="I31" s="355"/>
      <c r="J31" s="78"/>
      <c r="K31" s="115"/>
      <c r="L31" s="343"/>
      <c r="M31" s="352"/>
      <c r="N31" s="78"/>
      <c r="O31" s="78"/>
    </row>
    <row r="32" spans="1:17" s="88" customFormat="1" ht="10.5">
      <c r="A32" s="111"/>
      <c r="B32" s="112"/>
      <c r="C32" s="112"/>
      <c r="D32" s="112"/>
      <c r="E32" s="357"/>
      <c r="F32" s="357"/>
      <c r="G32" s="357"/>
      <c r="H32" s="357"/>
      <c r="I32" s="112"/>
      <c r="J32" s="112"/>
      <c r="K32" s="112"/>
      <c r="L32" s="112"/>
      <c r="M32" s="112"/>
      <c r="N32" s="112"/>
      <c r="O32" s="112"/>
    </row>
    <row r="33" spans="1:15" s="88" customFormat="1" ht="10.5">
      <c r="A33" s="111"/>
      <c r="B33" s="112"/>
      <c r="C33" s="112"/>
      <c r="D33" s="112"/>
      <c r="E33" s="357"/>
      <c r="F33" s="357"/>
      <c r="G33" s="357"/>
      <c r="H33" s="357"/>
      <c r="I33" s="112"/>
      <c r="J33" s="112"/>
      <c r="K33" s="112"/>
      <c r="L33" s="112"/>
      <c r="M33" s="112"/>
      <c r="N33" s="112"/>
      <c r="O33" s="112"/>
    </row>
    <row r="34" spans="1:15" s="88" customFormat="1" ht="10.5">
      <c r="A34" s="111"/>
      <c r="B34" s="112"/>
      <c r="C34" s="112"/>
      <c r="D34" s="112"/>
      <c r="E34" s="357"/>
      <c r="F34" s="357"/>
      <c r="G34" s="357"/>
      <c r="H34" s="357"/>
      <c r="I34" s="112"/>
      <c r="J34" s="112"/>
      <c r="K34" s="112"/>
      <c r="L34" s="112"/>
      <c r="M34" s="112"/>
      <c r="N34" s="112"/>
      <c r="O34" s="112"/>
    </row>
    <row r="35" spans="1:15" s="88" customFormat="1" ht="10.5">
      <c r="A35" s="111"/>
      <c r="B35" s="112"/>
      <c r="C35" s="112"/>
      <c r="D35" s="112"/>
      <c r="E35" s="357"/>
      <c r="F35" s="357"/>
      <c r="G35" s="357"/>
      <c r="H35" s="357"/>
      <c r="I35" s="112"/>
      <c r="J35" s="112"/>
      <c r="K35" s="112"/>
      <c r="L35" s="112"/>
      <c r="M35" s="112"/>
      <c r="N35" s="112"/>
      <c r="O35" s="112"/>
    </row>
    <row r="36" spans="1:15" s="88" customFormat="1" ht="10.5">
      <c r="A36" s="111"/>
      <c r="B36" s="112"/>
      <c r="C36" s="112"/>
      <c r="D36" s="112"/>
      <c r="E36" s="357"/>
      <c r="F36" s="357"/>
      <c r="G36" s="357"/>
      <c r="H36" s="357"/>
      <c r="I36" s="112"/>
      <c r="J36" s="112"/>
      <c r="K36" s="112"/>
      <c r="L36" s="112"/>
      <c r="M36" s="112"/>
      <c r="N36" s="112"/>
      <c r="O36" s="112"/>
    </row>
    <row r="37" spans="1:15" s="88" customFormat="1" ht="10.5">
      <c r="A37" s="111"/>
      <c r="B37" s="112"/>
      <c r="C37" s="112"/>
      <c r="D37" s="112"/>
      <c r="E37" s="357"/>
      <c r="F37" s="357"/>
      <c r="G37" s="357"/>
      <c r="H37" s="357"/>
      <c r="I37" s="112"/>
      <c r="J37" s="112"/>
      <c r="K37" s="112"/>
      <c r="L37" s="112"/>
      <c r="M37" s="112"/>
      <c r="N37" s="112"/>
      <c r="O37" s="112"/>
    </row>
    <row r="38" spans="1:15" s="88" customFormat="1" ht="10.5">
      <c r="A38" s="111"/>
      <c r="B38" s="112"/>
      <c r="C38" s="112"/>
      <c r="D38" s="112"/>
      <c r="E38" s="357"/>
      <c r="F38" s="357"/>
      <c r="G38" s="357"/>
      <c r="H38" s="357"/>
      <c r="I38" s="112"/>
      <c r="J38" s="112"/>
      <c r="K38" s="112"/>
      <c r="L38" s="112"/>
      <c r="M38" s="112"/>
      <c r="N38" s="112"/>
      <c r="O38" s="112"/>
    </row>
    <row r="39" spans="1:15" s="88" customFormat="1" ht="10.5">
      <c r="A39" s="111"/>
      <c r="B39" s="112"/>
      <c r="C39" s="112"/>
      <c r="D39" s="112"/>
      <c r="E39" s="357"/>
      <c r="F39" s="357"/>
      <c r="G39" s="357"/>
      <c r="H39" s="357"/>
      <c r="I39" s="112"/>
      <c r="J39" s="112"/>
      <c r="K39" s="112"/>
      <c r="L39" s="112"/>
      <c r="M39" s="112"/>
      <c r="N39" s="112"/>
      <c r="O39" s="112"/>
    </row>
    <row r="40" spans="1:15" s="88" customFormat="1" ht="10.5">
      <c r="A40" s="118"/>
      <c r="B40" s="112"/>
      <c r="C40" s="112"/>
      <c r="D40" s="112"/>
      <c r="E40" s="357"/>
      <c r="F40" s="357"/>
      <c r="G40" s="357"/>
      <c r="H40" s="357"/>
      <c r="I40" s="112"/>
      <c r="J40" s="112"/>
      <c r="K40" s="112"/>
      <c r="L40" s="112"/>
      <c r="M40" s="112"/>
      <c r="N40" s="112"/>
      <c r="O40" s="112"/>
    </row>
    <row r="41" spans="1:15" s="88" customFormat="1" ht="10.5">
      <c r="A41" s="118"/>
      <c r="B41" s="112"/>
      <c r="C41" s="112"/>
      <c r="D41" s="112"/>
      <c r="E41" s="357"/>
      <c r="F41" s="357"/>
      <c r="G41" s="357"/>
      <c r="H41" s="357"/>
      <c r="I41" s="112"/>
      <c r="J41" s="112"/>
      <c r="K41" s="112"/>
      <c r="L41" s="112"/>
      <c r="M41" s="112"/>
      <c r="N41" s="112"/>
      <c r="O41" s="112"/>
    </row>
    <row r="42" spans="1:15" s="88" customFormat="1" ht="10.5">
      <c r="A42" s="118"/>
      <c r="B42" s="112"/>
      <c r="C42" s="112"/>
      <c r="D42" s="112"/>
      <c r="E42" s="357"/>
      <c r="F42" s="357"/>
      <c r="G42" s="357"/>
      <c r="H42" s="357"/>
      <c r="I42" s="112"/>
      <c r="J42" s="112"/>
      <c r="K42" s="112"/>
      <c r="L42" s="112"/>
      <c r="M42" s="112"/>
      <c r="N42" s="112"/>
      <c r="O42" s="112"/>
    </row>
    <row r="43" spans="1:15" s="88" customFormat="1" ht="10.5">
      <c r="A43" s="118"/>
      <c r="B43" s="112"/>
      <c r="C43" s="112"/>
      <c r="D43" s="112"/>
      <c r="E43" s="112"/>
      <c r="F43" s="112"/>
      <c r="G43" s="112"/>
      <c r="H43" s="112"/>
      <c r="I43" s="112"/>
      <c r="J43" s="112"/>
      <c r="K43" s="112"/>
      <c r="L43" s="112"/>
      <c r="M43" s="112"/>
      <c r="N43" s="112"/>
      <c r="O43" s="112"/>
    </row>
    <row r="44" spans="1:15" s="88" customFormat="1" ht="10.5">
      <c r="A44" s="118"/>
      <c r="B44" s="112"/>
      <c r="C44" s="112"/>
      <c r="D44" s="112"/>
      <c r="E44" s="112"/>
      <c r="F44" s="112"/>
      <c r="G44" s="112"/>
      <c r="H44" s="112"/>
      <c r="I44" s="112"/>
      <c r="J44" s="112"/>
      <c r="K44" s="112"/>
      <c r="L44" s="112"/>
      <c r="M44" s="112"/>
      <c r="N44" s="112"/>
      <c r="O44" s="112"/>
    </row>
    <row r="45" spans="1:15" s="88" customFormat="1" ht="10.5">
      <c r="A45" s="118"/>
      <c r="B45" s="112"/>
      <c r="C45" s="112"/>
      <c r="D45" s="112"/>
      <c r="E45" s="112"/>
      <c r="F45" s="112"/>
      <c r="G45" s="112"/>
      <c r="H45" s="112"/>
      <c r="I45" s="112"/>
      <c r="J45" s="112"/>
      <c r="K45" s="112"/>
      <c r="L45" s="112"/>
      <c r="M45" s="112"/>
      <c r="N45" s="112"/>
      <c r="O45" s="112"/>
    </row>
    <row r="46" spans="1:15" s="88" customFormat="1" ht="10.5">
      <c r="A46" s="118"/>
      <c r="B46" s="112"/>
      <c r="C46" s="112"/>
      <c r="D46" s="112"/>
      <c r="E46" s="112"/>
      <c r="F46" s="112"/>
      <c r="G46" s="112"/>
      <c r="H46" s="112"/>
      <c r="I46" s="112"/>
      <c r="J46" s="112"/>
      <c r="K46" s="112"/>
      <c r="L46" s="112"/>
      <c r="M46" s="112"/>
      <c r="N46" s="112"/>
      <c r="O46" s="112"/>
    </row>
    <row r="47" spans="1:15" s="88" customFormat="1" ht="10.5">
      <c r="A47" s="118"/>
      <c r="B47" s="112"/>
      <c r="C47" s="112"/>
      <c r="D47" s="112"/>
      <c r="E47" s="112"/>
      <c r="F47" s="112"/>
      <c r="G47" s="112"/>
      <c r="H47" s="112"/>
      <c r="I47" s="112"/>
      <c r="J47" s="112"/>
      <c r="K47" s="112"/>
      <c r="L47" s="112"/>
      <c r="M47" s="112"/>
      <c r="N47" s="112"/>
      <c r="O47" s="112"/>
    </row>
    <row r="48" spans="1:15" s="88" customFormat="1" ht="10.5">
      <c r="A48" s="118"/>
      <c r="B48" s="112"/>
      <c r="C48" s="112"/>
      <c r="D48" s="112"/>
      <c r="E48" s="112"/>
      <c r="F48" s="112"/>
      <c r="G48" s="112"/>
      <c r="H48" s="112"/>
      <c r="I48" s="112"/>
      <c r="J48" s="112"/>
      <c r="K48" s="112"/>
      <c r="L48" s="112"/>
      <c r="M48" s="112"/>
      <c r="N48" s="112"/>
      <c r="O48" s="112"/>
    </row>
    <row r="49" spans="1:15" s="88" customFormat="1" ht="10.5">
      <c r="A49" s="118"/>
      <c r="B49" s="112"/>
      <c r="C49" s="112"/>
      <c r="D49" s="112"/>
      <c r="E49" s="112"/>
      <c r="F49" s="112"/>
      <c r="G49" s="112"/>
      <c r="H49" s="112"/>
      <c r="I49" s="112"/>
      <c r="J49" s="112"/>
      <c r="K49" s="112"/>
      <c r="L49" s="112"/>
      <c r="M49" s="112"/>
      <c r="N49" s="112"/>
      <c r="O49" s="112"/>
    </row>
    <row r="50" spans="1:15" s="88" customFormat="1" ht="10.5">
      <c r="A50" s="118"/>
      <c r="B50" s="112"/>
      <c r="C50" s="112"/>
      <c r="D50" s="112"/>
      <c r="E50" s="112"/>
      <c r="F50" s="112"/>
      <c r="G50" s="112"/>
      <c r="H50" s="112"/>
      <c r="I50" s="112"/>
      <c r="J50" s="112"/>
      <c r="K50" s="112"/>
      <c r="L50" s="112"/>
      <c r="M50" s="112"/>
      <c r="N50" s="112"/>
      <c r="O50" s="112"/>
    </row>
    <row r="51" spans="1:15" s="88" customFormat="1" ht="10.5">
      <c r="A51" s="118"/>
      <c r="B51" s="112"/>
      <c r="C51" s="112"/>
      <c r="D51" s="112"/>
      <c r="E51" s="112"/>
      <c r="F51" s="112"/>
      <c r="G51" s="112"/>
      <c r="H51" s="112"/>
      <c r="I51" s="112"/>
      <c r="J51" s="112"/>
      <c r="K51" s="112"/>
      <c r="L51" s="112"/>
      <c r="M51" s="112"/>
      <c r="N51" s="112"/>
      <c r="O51" s="112"/>
    </row>
    <row r="52" spans="1:15" s="88" customFormat="1" ht="10.5">
      <c r="A52" s="118"/>
      <c r="B52" s="112"/>
      <c r="C52" s="112"/>
      <c r="D52" s="112"/>
      <c r="E52" s="112"/>
      <c r="F52" s="112"/>
      <c r="G52" s="112"/>
      <c r="H52" s="112"/>
      <c r="I52" s="112"/>
      <c r="J52" s="112"/>
      <c r="K52" s="112"/>
      <c r="L52" s="112"/>
      <c r="M52" s="112"/>
      <c r="N52" s="112"/>
      <c r="O52" s="112"/>
    </row>
    <row r="53" spans="1:15" s="88" customFormat="1" ht="10.5">
      <c r="A53" s="118"/>
      <c r="B53" s="112"/>
      <c r="C53" s="112"/>
      <c r="D53" s="112"/>
      <c r="E53" s="112"/>
      <c r="F53" s="112"/>
      <c r="G53" s="112"/>
      <c r="H53" s="112"/>
      <c r="I53" s="112"/>
      <c r="J53" s="112"/>
      <c r="K53" s="112"/>
      <c r="L53" s="112"/>
      <c r="M53" s="112"/>
      <c r="N53" s="112"/>
      <c r="O53" s="112"/>
    </row>
    <row r="54" spans="1:15" s="88" customFormat="1" ht="10.5">
      <c r="A54" s="118"/>
      <c r="B54" s="112"/>
      <c r="C54" s="112"/>
      <c r="D54" s="112"/>
      <c r="E54" s="112"/>
      <c r="F54" s="112"/>
      <c r="G54" s="112"/>
      <c r="H54" s="112"/>
      <c r="I54" s="112"/>
      <c r="J54" s="112"/>
      <c r="K54" s="112"/>
      <c r="L54" s="112"/>
      <c r="M54" s="112"/>
      <c r="N54" s="112"/>
      <c r="O54" s="112"/>
    </row>
    <row r="55" spans="1:15" s="88" customFormat="1" ht="10.5">
      <c r="B55" s="112"/>
      <c r="C55" s="112"/>
      <c r="D55" s="112"/>
      <c r="E55" s="112"/>
      <c r="F55" s="112"/>
      <c r="G55" s="112"/>
      <c r="H55" s="112"/>
      <c r="I55" s="112"/>
      <c r="J55" s="112"/>
      <c r="K55" s="112"/>
      <c r="L55" s="112"/>
      <c r="M55" s="112"/>
      <c r="N55" s="112"/>
      <c r="O55" s="112"/>
    </row>
    <row r="56" spans="1:15" s="88" customFormat="1" ht="10.5">
      <c r="B56" s="112"/>
      <c r="C56" s="112"/>
      <c r="D56" s="112"/>
      <c r="E56" s="112"/>
      <c r="F56" s="112"/>
      <c r="G56" s="112"/>
      <c r="H56" s="112"/>
      <c r="I56" s="112"/>
      <c r="J56" s="112"/>
      <c r="K56" s="112"/>
      <c r="L56" s="112"/>
      <c r="M56" s="112"/>
      <c r="N56" s="112"/>
      <c r="O56" s="112"/>
    </row>
    <row r="57" spans="1:15" s="88" customFormat="1" ht="10.5">
      <c r="B57" s="112"/>
      <c r="C57" s="112"/>
      <c r="D57" s="112"/>
      <c r="E57" s="112"/>
      <c r="F57" s="112"/>
      <c r="G57" s="112"/>
      <c r="H57" s="112"/>
      <c r="I57" s="112"/>
      <c r="J57" s="112"/>
      <c r="K57" s="112"/>
      <c r="L57" s="112"/>
      <c r="M57" s="112"/>
      <c r="N57" s="112"/>
      <c r="O57" s="112"/>
    </row>
    <row r="58" spans="1:15" s="88" customFormat="1" ht="10.5">
      <c r="B58" s="112"/>
      <c r="C58" s="112"/>
      <c r="D58" s="112"/>
      <c r="E58" s="112"/>
      <c r="F58" s="112"/>
      <c r="G58" s="112"/>
      <c r="H58" s="112"/>
      <c r="I58" s="112"/>
      <c r="J58" s="112"/>
      <c r="K58" s="112"/>
      <c r="L58" s="112"/>
      <c r="M58" s="112"/>
      <c r="N58" s="112"/>
      <c r="O58" s="112"/>
    </row>
    <row r="59" spans="1:15" s="88" customFormat="1" ht="10.5">
      <c r="B59" s="112"/>
      <c r="C59" s="112"/>
      <c r="D59" s="112"/>
      <c r="E59" s="112"/>
      <c r="F59" s="112"/>
      <c r="G59" s="112"/>
      <c r="H59" s="112"/>
      <c r="I59" s="112"/>
      <c r="J59" s="112"/>
      <c r="K59" s="112"/>
      <c r="L59" s="112"/>
      <c r="M59" s="112"/>
      <c r="N59" s="112"/>
      <c r="O59" s="112"/>
    </row>
    <row r="60" spans="1:15" s="88" customFormat="1" ht="10.5">
      <c r="B60" s="112"/>
      <c r="C60" s="112"/>
      <c r="D60" s="112"/>
      <c r="E60" s="112"/>
      <c r="F60" s="112"/>
      <c r="G60" s="112"/>
      <c r="H60" s="112"/>
      <c r="I60" s="112"/>
      <c r="J60" s="112"/>
      <c r="K60" s="112"/>
      <c r="L60" s="112"/>
      <c r="M60" s="112"/>
      <c r="N60" s="112"/>
      <c r="O60" s="112"/>
    </row>
    <row r="61" spans="1:15" s="88" customFormat="1" ht="10.5">
      <c r="B61" s="112"/>
      <c r="C61" s="112"/>
      <c r="D61" s="112"/>
      <c r="E61" s="112"/>
      <c r="F61" s="112"/>
      <c r="G61" s="112"/>
      <c r="H61" s="112"/>
      <c r="I61" s="112"/>
      <c r="J61" s="112"/>
      <c r="K61" s="112"/>
      <c r="L61" s="112"/>
      <c r="M61" s="112"/>
      <c r="N61" s="112"/>
      <c r="O61" s="112"/>
    </row>
    <row r="62" spans="1:15" s="88" customFormat="1" ht="10.5">
      <c r="B62" s="112"/>
      <c r="C62" s="112"/>
      <c r="D62" s="112"/>
      <c r="E62" s="112"/>
      <c r="F62" s="112"/>
      <c r="G62" s="112"/>
      <c r="H62" s="112"/>
      <c r="I62" s="112"/>
      <c r="J62" s="112"/>
      <c r="K62" s="112"/>
      <c r="L62" s="112"/>
      <c r="M62" s="112"/>
      <c r="N62" s="112"/>
      <c r="O62" s="112"/>
    </row>
    <row r="63" spans="1:15" s="88" customFormat="1" ht="10.5">
      <c r="B63" s="112"/>
      <c r="C63" s="112"/>
      <c r="D63" s="112"/>
      <c r="E63" s="112"/>
      <c r="F63" s="112"/>
      <c r="G63" s="112"/>
      <c r="H63" s="112"/>
      <c r="I63" s="112"/>
      <c r="J63" s="112"/>
      <c r="K63" s="112"/>
      <c r="L63" s="112"/>
      <c r="M63" s="112"/>
      <c r="N63" s="112"/>
      <c r="O63" s="112"/>
    </row>
    <row r="64" spans="1:15" s="88" customFormat="1" ht="10.5">
      <c r="B64" s="82"/>
      <c r="C64" s="82"/>
      <c r="D64" s="82"/>
      <c r="E64" s="82"/>
      <c r="F64" s="82"/>
      <c r="G64" s="82"/>
      <c r="H64" s="82"/>
      <c r="I64" s="82"/>
      <c r="J64" s="82"/>
      <c r="K64" s="82"/>
      <c r="L64" s="82"/>
      <c r="M64" s="82"/>
      <c r="N64" s="82"/>
      <c r="O64" s="82"/>
    </row>
    <row r="65" spans="2:15" s="88" customFormat="1" ht="10.5">
      <c r="B65" s="82"/>
      <c r="C65" s="82"/>
      <c r="D65" s="82"/>
      <c r="E65" s="82"/>
      <c r="F65" s="82"/>
      <c r="G65" s="82"/>
      <c r="H65" s="82"/>
      <c r="I65" s="82"/>
      <c r="J65" s="82"/>
      <c r="K65" s="82"/>
      <c r="L65" s="82"/>
      <c r="M65" s="82"/>
      <c r="N65" s="82"/>
      <c r="O65" s="82"/>
    </row>
    <row r="66" spans="2:15" s="88" customFormat="1" ht="10.5">
      <c r="B66" s="82"/>
      <c r="C66" s="82"/>
      <c r="D66" s="82"/>
      <c r="E66" s="82"/>
      <c r="F66" s="82"/>
      <c r="G66" s="82"/>
      <c r="H66" s="82"/>
      <c r="I66" s="82"/>
      <c r="J66" s="82"/>
      <c r="K66" s="82"/>
      <c r="L66" s="82"/>
      <c r="M66" s="82"/>
      <c r="N66" s="82"/>
      <c r="O66" s="82"/>
    </row>
    <row r="67" spans="2:15" s="88" customFormat="1" ht="10.5">
      <c r="B67" s="82"/>
      <c r="C67" s="82"/>
      <c r="D67" s="82"/>
      <c r="E67" s="82"/>
      <c r="F67" s="82"/>
      <c r="G67" s="82"/>
      <c r="H67" s="82"/>
      <c r="I67" s="82"/>
      <c r="J67" s="82"/>
      <c r="K67" s="82"/>
      <c r="L67" s="82"/>
      <c r="M67" s="82"/>
      <c r="N67" s="82"/>
      <c r="O67" s="82"/>
    </row>
    <row r="68" spans="2:15" s="88" customFormat="1" ht="10.5">
      <c r="B68" s="82"/>
      <c r="C68" s="82"/>
      <c r="D68" s="82"/>
      <c r="E68" s="82"/>
      <c r="F68" s="82"/>
      <c r="G68" s="82"/>
      <c r="H68" s="82"/>
      <c r="I68" s="82"/>
      <c r="J68" s="82"/>
      <c r="K68" s="82"/>
      <c r="L68" s="82"/>
      <c r="M68" s="82"/>
      <c r="N68" s="82"/>
      <c r="O68" s="82"/>
    </row>
    <row r="69" spans="2:15" s="88" customFormat="1" ht="10.5">
      <c r="B69" s="82"/>
      <c r="C69" s="82"/>
      <c r="D69" s="82"/>
      <c r="E69" s="82"/>
      <c r="F69" s="82"/>
      <c r="G69" s="82"/>
      <c r="H69" s="82"/>
      <c r="I69" s="82"/>
      <c r="J69" s="82"/>
      <c r="K69" s="82"/>
      <c r="L69" s="82"/>
      <c r="M69" s="82"/>
      <c r="N69" s="82"/>
      <c r="O69" s="82"/>
    </row>
    <row r="70" spans="2:15" s="88" customFormat="1" ht="10.5">
      <c r="B70" s="82"/>
      <c r="C70" s="82"/>
      <c r="D70" s="82"/>
      <c r="E70" s="82"/>
      <c r="F70" s="82"/>
      <c r="G70" s="82"/>
      <c r="H70" s="82"/>
      <c r="I70" s="82"/>
      <c r="J70" s="82"/>
      <c r="K70" s="82"/>
      <c r="L70" s="82"/>
      <c r="M70" s="82"/>
      <c r="N70" s="82"/>
      <c r="O70" s="82"/>
    </row>
    <row r="71" spans="2:15" s="88" customFormat="1" ht="10.5">
      <c r="B71" s="82"/>
      <c r="C71" s="82"/>
      <c r="D71" s="82"/>
      <c r="E71" s="82"/>
      <c r="F71" s="82"/>
      <c r="G71" s="82"/>
      <c r="H71" s="82"/>
      <c r="I71" s="82"/>
      <c r="J71" s="82"/>
      <c r="K71" s="82"/>
      <c r="L71" s="82"/>
      <c r="M71" s="82"/>
      <c r="N71" s="82"/>
      <c r="O71" s="82"/>
    </row>
    <row r="72" spans="2:15" s="88" customFormat="1" ht="10.5">
      <c r="B72" s="82"/>
      <c r="C72" s="82"/>
      <c r="D72" s="82"/>
      <c r="E72" s="82"/>
      <c r="F72" s="82"/>
      <c r="G72" s="82"/>
      <c r="H72" s="82"/>
      <c r="I72" s="82"/>
      <c r="J72" s="82"/>
      <c r="K72" s="82"/>
      <c r="L72" s="82"/>
      <c r="M72" s="82"/>
      <c r="N72" s="82"/>
      <c r="O72" s="82"/>
    </row>
    <row r="73" spans="2:15" s="88" customFormat="1" ht="10.5">
      <c r="B73" s="82"/>
      <c r="C73" s="82"/>
      <c r="D73" s="82"/>
      <c r="E73" s="82"/>
      <c r="F73" s="82"/>
      <c r="G73" s="82"/>
      <c r="H73" s="82"/>
      <c r="I73" s="82"/>
      <c r="J73" s="82"/>
      <c r="K73" s="82"/>
      <c r="L73" s="82"/>
      <c r="M73" s="82"/>
      <c r="N73" s="82"/>
      <c r="O73" s="82"/>
    </row>
    <row r="74" spans="2:15" s="88" customFormat="1" ht="10.5">
      <c r="B74" s="82"/>
      <c r="C74" s="82"/>
      <c r="D74" s="82"/>
      <c r="E74" s="82"/>
      <c r="F74" s="82"/>
      <c r="G74" s="82"/>
      <c r="H74" s="82"/>
      <c r="I74" s="82"/>
      <c r="J74" s="82"/>
      <c r="K74" s="82"/>
      <c r="L74" s="82"/>
      <c r="M74" s="82"/>
      <c r="N74" s="82"/>
      <c r="O74" s="82"/>
    </row>
    <row r="75" spans="2:15" s="88" customFormat="1" ht="10.5">
      <c r="B75" s="82"/>
      <c r="C75" s="82"/>
      <c r="D75" s="82"/>
      <c r="E75" s="82"/>
      <c r="F75" s="82"/>
      <c r="G75" s="82"/>
      <c r="H75" s="82"/>
      <c r="I75" s="82"/>
      <c r="J75" s="82"/>
      <c r="K75" s="82"/>
      <c r="L75" s="82"/>
      <c r="M75" s="82"/>
      <c r="N75" s="82"/>
      <c r="O75" s="82"/>
    </row>
    <row r="76" spans="2:15" s="88" customFormat="1" ht="10.5">
      <c r="B76" s="82"/>
      <c r="C76" s="82"/>
      <c r="D76" s="82"/>
      <c r="E76" s="82"/>
      <c r="F76" s="82"/>
      <c r="G76" s="82"/>
      <c r="H76" s="82"/>
      <c r="I76" s="82"/>
      <c r="J76" s="82"/>
      <c r="K76" s="82"/>
      <c r="L76" s="82"/>
      <c r="M76" s="82"/>
      <c r="N76" s="82"/>
      <c r="O76" s="82"/>
    </row>
    <row r="77" spans="2:15" s="88" customFormat="1" ht="10.5">
      <c r="B77" s="82"/>
      <c r="C77" s="82"/>
      <c r="D77" s="82"/>
      <c r="E77" s="82"/>
      <c r="F77" s="82"/>
      <c r="G77" s="82"/>
      <c r="H77" s="82"/>
      <c r="I77" s="82"/>
      <c r="J77" s="82"/>
      <c r="K77" s="82"/>
      <c r="L77" s="82"/>
      <c r="M77" s="82"/>
      <c r="N77" s="82"/>
      <c r="O77" s="82"/>
    </row>
    <row r="78" spans="2:15" s="88" customFormat="1" ht="10.5">
      <c r="B78" s="82"/>
      <c r="C78" s="82"/>
      <c r="D78" s="82"/>
      <c r="E78" s="82"/>
      <c r="F78" s="82"/>
      <c r="G78" s="82"/>
      <c r="H78" s="82"/>
      <c r="I78" s="82"/>
      <c r="J78" s="82"/>
      <c r="K78" s="82"/>
      <c r="L78" s="82"/>
      <c r="M78" s="82"/>
      <c r="N78" s="82"/>
      <c r="O78" s="82"/>
    </row>
    <row r="79" spans="2:15" s="88" customFormat="1" ht="10.5">
      <c r="B79" s="82"/>
      <c r="C79" s="82"/>
      <c r="D79" s="82"/>
      <c r="E79" s="82"/>
      <c r="F79" s="82"/>
      <c r="G79" s="82"/>
      <c r="H79" s="82"/>
      <c r="I79" s="82"/>
      <c r="J79" s="82"/>
      <c r="K79" s="82"/>
      <c r="L79" s="82"/>
      <c r="M79" s="82"/>
      <c r="N79" s="82"/>
      <c r="O79" s="82"/>
    </row>
    <row r="80" spans="2:15" s="88" customFormat="1" ht="10.5">
      <c r="B80" s="82"/>
      <c r="C80" s="82"/>
      <c r="D80" s="82"/>
      <c r="E80" s="82"/>
      <c r="F80" s="82"/>
      <c r="G80" s="82"/>
      <c r="H80" s="82"/>
      <c r="I80" s="82"/>
      <c r="J80" s="82"/>
      <c r="K80" s="82"/>
      <c r="L80" s="82"/>
      <c r="M80" s="82"/>
      <c r="N80" s="82"/>
      <c r="O80" s="82"/>
    </row>
    <row r="81" spans="2:15" s="88" customFormat="1" ht="10.5">
      <c r="B81" s="82"/>
      <c r="C81" s="82"/>
      <c r="D81" s="82"/>
      <c r="E81" s="82"/>
      <c r="F81" s="82"/>
      <c r="G81" s="82"/>
      <c r="H81" s="82"/>
      <c r="I81" s="82"/>
      <c r="J81" s="82"/>
      <c r="K81" s="82"/>
      <c r="L81" s="82"/>
      <c r="M81" s="82"/>
      <c r="N81" s="82"/>
      <c r="O81" s="82"/>
    </row>
    <row r="82" spans="2:15" s="88" customFormat="1" ht="10.5">
      <c r="B82" s="82"/>
      <c r="C82" s="82"/>
      <c r="D82" s="82"/>
      <c r="E82" s="82"/>
      <c r="F82" s="82"/>
      <c r="G82" s="82"/>
      <c r="H82" s="82"/>
      <c r="I82" s="82"/>
      <c r="J82" s="82"/>
      <c r="K82" s="82"/>
      <c r="L82" s="82"/>
      <c r="M82" s="82"/>
      <c r="N82" s="82"/>
      <c r="O82" s="82"/>
    </row>
    <row r="83" spans="2:15" s="88" customFormat="1" ht="10.5">
      <c r="B83" s="82"/>
      <c r="C83" s="82"/>
      <c r="D83" s="82"/>
      <c r="E83" s="82"/>
      <c r="F83" s="82"/>
      <c r="G83" s="82"/>
      <c r="H83" s="82"/>
      <c r="I83" s="82"/>
      <c r="J83" s="82"/>
      <c r="K83" s="82"/>
      <c r="L83" s="82"/>
      <c r="M83" s="82"/>
      <c r="N83" s="82"/>
      <c r="O83" s="82"/>
    </row>
    <row r="84" spans="2:15" s="88" customFormat="1" ht="10.5">
      <c r="B84" s="82"/>
      <c r="C84" s="82"/>
      <c r="D84" s="82"/>
      <c r="E84" s="82"/>
      <c r="F84" s="82"/>
      <c r="G84" s="82"/>
      <c r="H84" s="82"/>
      <c r="I84" s="82"/>
      <c r="J84" s="82"/>
      <c r="K84" s="82"/>
      <c r="L84" s="82"/>
      <c r="M84" s="82"/>
      <c r="N84" s="82"/>
      <c r="O84" s="82"/>
    </row>
    <row r="85" spans="2:15" s="88" customFormat="1" ht="10.5">
      <c r="B85" s="82"/>
      <c r="C85" s="82"/>
      <c r="D85" s="82"/>
      <c r="E85" s="82"/>
      <c r="F85" s="82"/>
      <c r="G85" s="82"/>
      <c r="H85" s="82"/>
      <c r="I85" s="82"/>
      <c r="J85" s="82"/>
      <c r="K85" s="82"/>
      <c r="L85" s="82"/>
      <c r="M85" s="82"/>
      <c r="N85" s="82"/>
      <c r="O85" s="82"/>
    </row>
    <row r="86" spans="2:15" s="88" customFormat="1" ht="10.5">
      <c r="B86" s="82"/>
      <c r="C86" s="82"/>
      <c r="D86" s="82"/>
      <c r="E86" s="82"/>
      <c r="F86" s="82"/>
      <c r="G86" s="82"/>
      <c r="H86" s="82"/>
      <c r="I86" s="82"/>
      <c r="J86" s="82"/>
      <c r="K86" s="82"/>
      <c r="L86" s="82"/>
      <c r="M86" s="82"/>
      <c r="N86" s="82"/>
      <c r="O86" s="82"/>
    </row>
    <row r="87" spans="2:15" s="88" customFormat="1" ht="10.5">
      <c r="B87" s="82"/>
      <c r="C87" s="82"/>
      <c r="D87" s="82"/>
      <c r="E87" s="82"/>
      <c r="F87" s="82"/>
      <c r="G87" s="82"/>
      <c r="H87" s="82"/>
      <c r="I87" s="82"/>
      <c r="J87" s="82"/>
      <c r="K87" s="82"/>
      <c r="L87" s="82"/>
      <c r="M87" s="82"/>
      <c r="N87" s="82"/>
      <c r="O87" s="82"/>
    </row>
    <row r="88" spans="2:15" s="88" customFormat="1" ht="10.5">
      <c r="B88" s="82"/>
      <c r="C88" s="82"/>
      <c r="D88" s="82"/>
      <c r="E88" s="82"/>
      <c r="F88" s="82"/>
      <c r="G88" s="82"/>
      <c r="H88" s="82"/>
      <c r="I88" s="82"/>
      <c r="J88" s="82"/>
      <c r="K88" s="82"/>
      <c r="L88" s="82"/>
      <c r="M88" s="82"/>
      <c r="N88" s="82"/>
      <c r="O88" s="82"/>
    </row>
    <row r="89" spans="2:15" s="88" customFormat="1" ht="10.5">
      <c r="B89" s="82"/>
      <c r="C89" s="82"/>
      <c r="D89" s="82"/>
      <c r="E89" s="82"/>
      <c r="F89" s="82"/>
      <c r="G89" s="82"/>
      <c r="H89" s="82"/>
      <c r="I89" s="82"/>
      <c r="J89" s="82"/>
      <c r="K89" s="82"/>
      <c r="L89" s="82"/>
      <c r="M89" s="82"/>
      <c r="N89" s="82"/>
      <c r="O89" s="82"/>
    </row>
    <row r="90" spans="2:15" s="88" customFormat="1" ht="10.5">
      <c r="B90" s="82"/>
      <c r="C90" s="82"/>
      <c r="D90" s="82"/>
      <c r="E90" s="82"/>
      <c r="F90" s="82"/>
      <c r="G90" s="82"/>
      <c r="H90" s="82"/>
      <c r="I90" s="82"/>
      <c r="J90" s="82"/>
      <c r="K90" s="82"/>
      <c r="L90" s="82"/>
      <c r="M90" s="82"/>
      <c r="N90" s="82"/>
      <c r="O90" s="82"/>
    </row>
    <row r="91" spans="2:15" s="88" customFormat="1" ht="10.5">
      <c r="B91" s="82"/>
      <c r="C91" s="82"/>
      <c r="D91" s="82"/>
      <c r="E91" s="82"/>
      <c r="F91" s="82"/>
      <c r="G91" s="82"/>
      <c r="H91" s="82"/>
      <c r="I91" s="82"/>
      <c r="J91" s="82"/>
      <c r="K91" s="82"/>
      <c r="L91" s="82"/>
      <c r="M91" s="82"/>
      <c r="N91" s="82"/>
      <c r="O91" s="82"/>
    </row>
    <row r="92" spans="2:15" s="88" customFormat="1" ht="10.5">
      <c r="B92" s="82"/>
      <c r="C92" s="82"/>
      <c r="D92" s="82"/>
      <c r="E92" s="82"/>
      <c r="F92" s="82"/>
      <c r="G92" s="82"/>
      <c r="H92" s="82"/>
      <c r="I92" s="82"/>
      <c r="J92" s="82"/>
      <c r="K92" s="82"/>
      <c r="L92" s="82"/>
      <c r="M92" s="82"/>
      <c r="N92" s="82"/>
      <c r="O92" s="82"/>
    </row>
    <row r="93" spans="2:15" s="88" customFormat="1" ht="10.5">
      <c r="B93" s="82"/>
      <c r="C93" s="82"/>
      <c r="D93" s="82"/>
      <c r="E93" s="82"/>
      <c r="F93" s="82"/>
      <c r="G93" s="82"/>
      <c r="H93" s="82"/>
      <c r="I93" s="82"/>
      <c r="J93" s="82"/>
      <c r="K93" s="82"/>
      <c r="L93" s="82"/>
      <c r="M93" s="82"/>
      <c r="N93" s="82"/>
      <c r="O93" s="82"/>
    </row>
    <row r="94" spans="2:15" s="88" customFormat="1" ht="10.5">
      <c r="B94" s="82"/>
      <c r="C94" s="82"/>
      <c r="D94" s="82"/>
      <c r="E94" s="82"/>
      <c r="F94" s="82"/>
      <c r="G94" s="82"/>
      <c r="H94" s="82"/>
      <c r="I94" s="82"/>
      <c r="J94" s="82"/>
      <c r="K94" s="82"/>
      <c r="L94" s="82"/>
      <c r="M94" s="82"/>
      <c r="N94" s="82"/>
      <c r="O94" s="82"/>
    </row>
    <row r="95" spans="2:15" s="88" customFormat="1" ht="10.5">
      <c r="B95" s="82"/>
      <c r="C95" s="82"/>
      <c r="D95" s="82"/>
      <c r="E95" s="82"/>
      <c r="F95" s="82"/>
      <c r="G95" s="82"/>
      <c r="H95" s="82"/>
      <c r="I95" s="82"/>
      <c r="J95" s="82"/>
      <c r="K95" s="82"/>
      <c r="L95" s="82"/>
      <c r="M95" s="82"/>
      <c r="N95" s="82"/>
      <c r="O95" s="82"/>
    </row>
    <row r="96" spans="2:15" s="88" customFormat="1" ht="10.5">
      <c r="B96" s="82"/>
      <c r="C96" s="82"/>
      <c r="D96" s="82"/>
      <c r="E96" s="82"/>
      <c r="F96" s="82"/>
      <c r="G96" s="82"/>
      <c r="H96" s="82"/>
      <c r="I96" s="82"/>
      <c r="J96" s="82"/>
      <c r="K96" s="82"/>
      <c r="L96" s="82"/>
      <c r="M96" s="82"/>
      <c r="N96" s="82"/>
      <c r="O96" s="82"/>
    </row>
    <row r="97" spans="2:15" s="88" customFormat="1" ht="10.5">
      <c r="B97" s="82"/>
      <c r="C97" s="82"/>
      <c r="D97" s="82"/>
      <c r="E97" s="82"/>
      <c r="F97" s="82"/>
      <c r="G97" s="82"/>
      <c r="H97" s="82"/>
      <c r="I97" s="82"/>
      <c r="J97" s="82"/>
      <c r="K97" s="82"/>
      <c r="L97" s="82"/>
      <c r="M97" s="82"/>
      <c r="N97" s="82"/>
      <c r="O97" s="82"/>
    </row>
    <row r="98" spans="2:15" s="88" customFormat="1" ht="10.5">
      <c r="B98" s="82"/>
      <c r="C98" s="82"/>
      <c r="D98" s="82"/>
      <c r="E98" s="82"/>
      <c r="F98" s="82"/>
      <c r="G98" s="82"/>
      <c r="H98" s="82"/>
      <c r="I98" s="82"/>
      <c r="J98" s="82"/>
      <c r="K98" s="82"/>
      <c r="L98" s="82"/>
      <c r="M98" s="82"/>
      <c r="N98" s="82"/>
      <c r="O98" s="82"/>
    </row>
    <row r="99" spans="2:15" s="88" customFormat="1" ht="10.5">
      <c r="B99" s="82"/>
      <c r="C99" s="82"/>
      <c r="D99" s="82"/>
      <c r="E99" s="82"/>
      <c r="F99" s="82"/>
      <c r="G99" s="82"/>
      <c r="H99" s="82"/>
      <c r="I99" s="82"/>
      <c r="J99" s="82"/>
      <c r="K99" s="82"/>
      <c r="L99" s="82"/>
      <c r="M99" s="82"/>
      <c r="N99" s="82"/>
      <c r="O99" s="82"/>
    </row>
    <row r="100" spans="2:15" s="88" customFormat="1" ht="10.5">
      <c r="B100" s="82"/>
      <c r="C100" s="82"/>
      <c r="D100" s="82"/>
      <c r="E100" s="82"/>
      <c r="F100" s="82"/>
      <c r="G100" s="82"/>
      <c r="H100" s="82"/>
      <c r="I100" s="82"/>
      <c r="J100" s="82"/>
      <c r="K100" s="82"/>
      <c r="L100" s="82"/>
      <c r="M100" s="82"/>
      <c r="N100" s="82"/>
      <c r="O100" s="82"/>
    </row>
    <row r="101" spans="2:15" s="88" customFormat="1" ht="10.5">
      <c r="B101" s="82"/>
      <c r="C101" s="82"/>
      <c r="D101" s="82"/>
      <c r="E101" s="82"/>
      <c r="F101" s="82"/>
      <c r="G101" s="82"/>
      <c r="H101" s="82"/>
      <c r="I101" s="82"/>
      <c r="J101" s="82"/>
      <c r="K101" s="82"/>
      <c r="L101" s="82"/>
      <c r="M101" s="82"/>
      <c r="N101" s="82"/>
      <c r="O101" s="82"/>
    </row>
    <row r="102" spans="2:15" s="88" customFormat="1" ht="10.5">
      <c r="B102" s="82"/>
      <c r="C102" s="82"/>
      <c r="D102" s="82"/>
      <c r="E102" s="82"/>
      <c r="F102" s="82"/>
      <c r="G102" s="82"/>
      <c r="H102" s="82"/>
      <c r="I102" s="82"/>
      <c r="J102" s="82"/>
      <c r="K102" s="82"/>
      <c r="L102" s="82"/>
      <c r="M102" s="82"/>
      <c r="N102" s="82"/>
      <c r="O102" s="82"/>
    </row>
    <row r="103" spans="2:15" s="88" customFormat="1" ht="10.5">
      <c r="B103" s="82"/>
      <c r="C103" s="82"/>
      <c r="D103" s="82"/>
      <c r="E103" s="82"/>
      <c r="F103" s="82"/>
      <c r="G103" s="82"/>
      <c r="H103" s="82"/>
      <c r="I103" s="82"/>
      <c r="J103" s="82"/>
      <c r="K103" s="82"/>
      <c r="L103" s="82"/>
      <c r="M103" s="82"/>
      <c r="N103" s="82"/>
      <c r="O103" s="82"/>
    </row>
    <row r="104" spans="2:15" s="88" customFormat="1" ht="10.5">
      <c r="B104" s="82"/>
      <c r="C104" s="82"/>
      <c r="D104" s="82"/>
      <c r="E104" s="82"/>
      <c r="F104" s="82"/>
      <c r="G104" s="82"/>
      <c r="H104" s="82"/>
      <c r="I104" s="82"/>
      <c r="J104" s="82"/>
      <c r="K104" s="82"/>
      <c r="L104" s="82"/>
      <c r="M104" s="82"/>
      <c r="N104" s="82"/>
      <c r="O104" s="82"/>
    </row>
    <row r="105" spans="2:15" s="88" customFormat="1" ht="10.5">
      <c r="B105" s="82"/>
      <c r="C105" s="82"/>
      <c r="D105" s="82"/>
      <c r="E105" s="82"/>
      <c r="F105" s="82"/>
      <c r="G105" s="82"/>
      <c r="H105" s="82"/>
      <c r="I105" s="82"/>
      <c r="J105" s="82"/>
      <c r="K105" s="82"/>
      <c r="L105" s="82"/>
      <c r="M105" s="82"/>
      <c r="N105" s="82"/>
      <c r="O105" s="82"/>
    </row>
    <row r="106" spans="2:15" s="88" customFormat="1" ht="10.5">
      <c r="B106" s="82"/>
      <c r="C106" s="82"/>
      <c r="D106" s="82"/>
      <c r="E106" s="82"/>
      <c r="F106" s="82"/>
      <c r="G106" s="82"/>
      <c r="H106" s="82"/>
      <c r="I106" s="82"/>
      <c r="J106" s="82"/>
      <c r="K106" s="82"/>
      <c r="L106" s="82"/>
      <c r="M106" s="82"/>
      <c r="N106" s="82"/>
      <c r="O106" s="82"/>
    </row>
    <row r="107" spans="2:15" s="88" customFormat="1" ht="10.5">
      <c r="B107" s="82"/>
      <c r="C107" s="82"/>
      <c r="D107" s="82"/>
      <c r="E107" s="82"/>
      <c r="F107" s="82"/>
      <c r="G107" s="82"/>
      <c r="H107" s="82"/>
      <c r="I107" s="82"/>
      <c r="J107" s="82"/>
      <c r="K107" s="82"/>
      <c r="L107" s="82"/>
      <c r="M107" s="82"/>
      <c r="N107" s="82"/>
      <c r="O107" s="82"/>
    </row>
    <row r="108" spans="2:15" s="88" customFormat="1" ht="10.5">
      <c r="B108" s="82"/>
      <c r="C108" s="82"/>
      <c r="D108" s="82"/>
      <c r="E108" s="82"/>
      <c r="F108" s="82"/>
      <c r="G108" s="82"/>
      <c r="H108" s="82"/>
      <c r="I108" s="82"/>
      <c r="J108" s="82"/>
      <c r="K108" s="82"/>
      <c r="L108" s="82"/>
      <c r="M108" s="82"/>
      <c r="N108" s="82"/>
      <c r="O108" s="82"/>
    </row>
    <row r="109" spans="2:15" s="88" customFormat="1" ht="10.5">
      <c r="B109" s="82"/>
      <c r="C109" s="82"/>
      <c r="D109" s="82"/>
      <c r="E109" s="82"/>
      <c r="F109" s="82"/>
      <c r="G109" s="82"/>
      <c r="H109" s="82"/>
      <c r="I109" s="82"/>
      <c r="J109" s="82"/>
      <c r="K109" s="82"/>
      <c r="L109" s="82"/>
      <c r="M109" s="82"/>
      <c r="N109" s="82"/>
      <c r="O109" s="82"/>
    </row>
    <row r="110" spans="2:15" s="88" customFormat="1" ht="10.5">
      <c r="B110" s="82"/>
      <c r="C110" s="82"/>
      <c r="D110" s="82"/>
      <c r="E110" s="82"/>
      <c r="F110" s="82"/>
      <c r="G110" s="82"/>
      <c r="H110" s="82"/>
      <c r="I110" s="82"/>
      <c r="J110" s="82"/>
      <c r="K110" s="82"/>
      <c r="L110" s="82"/>
      <c r="M110" s="82"/>
      <c r="N110" s="82"/>
      <c r="O110" s="82"/>
    </row>
    <row r="111" spans="2:15" s="88" customFormat="1" ht="10.5">
      <c r="B111" s="82"/>
      <c r="C111" s="82"/>
      <c r="D111" s="82"/>
      <c r="E111" s="82"/>
      <c r="F111" s="82"/>
      <c r="G111" s="82"/>
      <c r="H111" s="82"/>
      <c r="I111" s="82"/>
      <c r="J111" s="82"/>
      <c r="K111" s="82"/>
      <c r="L111" s="82"/>
      <c r="M111" s="82"/>
      <c r="N111" s="82"/>
      <c r="O111" s="82"/>
    </row>
    <row r="112" spans="2:15" s="88" customFormat="1" ht="10.5">
      <c r="B112" s="82"/>
      <c r="C112" s="82"/>
      <c r="D112" s="82"/>
      <c r="E112" s="82"/>
      <c r="F112" s="82"/>
      <c r="G112" s="82"/>
      <c r="H112" s="82"/>
      <c r="I112" s="82"/>
      <c r="J112" s="82"/>
      <c r="K112" s="82"/>
      <c r="L112" s="82"/>
      <c r="M112" s="82"/>
      <c r="N112" s="82"/>
      <c r="O112" s="82"/>
    </row>
    <row r="113" spans="2:15" s="88" customFormat="1" ht="10.5">
      <c r="B113" s="82"/>
      <c r="C113" s="82"/>
      <c r="D113" s="82"/>
      <c r="E113" s="82"/>
      <c r="F113" s="82"/>
      <c r="G113" s="82"/>
      <c r="H113" s="82"/>
      <c r="I113" s="82"/>
      <c r="J113" s="82"/>
      <c r="K113" s="82"/>
      <c r="L113" s="82"/>
      <c r="M113" s="82"/>
      <c r="N113" s="82"/>
      <c r="O113" s="82"/>
    </row>
    <row r="114" spans="2:15" s="88" customFormat="1" ht="10.5">
      <c r="B114" s="82"/>
      <c r="C114" s="82"/>
      <c r="D114" s="82"/>
      <c r="E114" s="82"/>
      <c r="F114" s="82"/>
      <c r="G114" s="82"/>
      <c r="H114" s="82"/>
      <c r="I114" s="82"/>
      <c r="J114" s="82"/>
      <c r="K114" s="82"/>
      <c r="L114" s="82"/>
      <c r="M114" s="82"/>
      <c r="N114" s="82"/>
      <c r="O114" s="82"/>
    </row>
    <row r="115" spans="2:15" s="88" customFormat="1" ht="10.5">
      <c r="B115" s="82"/>
      <c r="C115" s="82"/>
      <c r="D115" s="82"/>
      <c r="E115" s="82"/>
      <c r="F115" s="82"/>
      <c r="G115" s="82"/>
      <c r="H115" s="82"/>
      <c r="I115" s="82"/>
      <c r="J115" s="82"/>
      <c r="K115" s="82"/>
      <c r="L115" s="82"/>
      <c r="M115" s="82"/>
      <c r="N115" s="82"/>
      <c r="O115" s="82"/>
    </row>
    <row r="116" spans="2:15" s="88" customFormat="1" ht="10.5">
      <c r="B116" s="82"/>
      <c r="C116" s="82"/>
      <c r="D116" s="82"/>
      <c r="E116" s="82"/>
      <c r="F116" s="82"/>
      <c r="G116" s="82"/>
      <c r="H116" s="82"/>
      <c r="I116" s="82"/>
      <c r="J116" s="82"/>
      <c r="K116" s="82"/>
      <c r="L116" s="82"/>
      <c r="M116" s="82"/>
      <c r="N116" s="82"/>
      <c r="O116" s="82"/>
    </row>
  </sheetData>
  <mergeCells count="3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 ref="E39:H39"/>
    <mergeCell ref="E21:H21"/>
    <mergeCell ref="L29:M29"/>
    <mergeCell ref="L30:M30"/>
    <mergeCell ref="E22:H22"/>
    <mergeCell ref="E23:H23"/>
    <mergeCell ref="E25:H25"/>
    <mergeCell ref="E24:H24"/>
    <mergeCell ref="E26:H26"/>
    <mergeCell ref="E27:H27"/>
    <mergeCell ref="E18:H18"/>
    <mergeCell ref="E19:H19"/>
    <mergeCell ref="L31:M31"/>
    <mergeCell ref="C16:D16"/>
    <mergeCell ref="C17:D17"/>
    <mergeCell ref="E16:H16"/>
    <mergeCell ref="E17:H17"/>
    <mergeCell ref="D30:I30"/>
    <mergeCell ref="D31:I31"/>
    <mergeCell ref="E20:H20"/>
    <mergeCell ref="A28:L28"/>
  </mergeCells>
  <phoneticPr fontId="0" type="noConversion"/>
  <printOptions horizontalCentered="1"/>
  <pageMargins left="0.39370078740157483" right="0.39370078740157483" top="1.7716535433070868" bottom="0.98425196850393704" header="0" footer="0"/>
  <pageSetup paperSize="9" scale="2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28"/>
  <sheetViews>
    <sheetView topLeftCell="A2" workbookViewId="0">
      <selection activeCell="C19" sqref="C19"/>
    </sheetView>
  </sheetViews>
  <sheetFormatPr baseColWidth="10" defaultRowHeight="12.75"/>
  <cols>
    <col min="1" max="1" width="9.75" style="1" customWidth="1"/>
    <col min="2" max="2" width="16.625" style="1" customWidth="1"/>
    <col min="3" max="3" width="13.75" style="120" customWidth="1"/>
    <col min="4" max="4" width="13.25" style="120" customWidth="1"/>
    <col min="5" max="5" width="3.5" style="120" customWidth="1"/>
    <col min="6" max="6" width="3.25" style="120" customWidth="1"/>
    <col min="7" max="7" width="3.5" style="120" customWidth="1"/>
    <col min="8" max="8" width="3.625" style="120" customWidth="1"/>
    <col min="9" max="9" width="14.375" style="120" bestFit="1" customWidth="1"/>
    <col min="10" max="10" width="12.875" style="120" customWidth="1"/>
    <col min="11" max="11" width="12.5" style="120" customWidth="1"/>
    <col min="12" max="12" width="11" style="1"/>
    <col min="13" max="13" width="13.75" style="1" bestFit="1" customWidth="1"/>
    <col min="14" max="16384" width="11" style="1"/>
  </cols>
  <sheetData>
    <row r="7" spans="1:15" ht="15">
      <c r="B7" s="361" t="s">
        <v>0</v>
      </c>
      <c r="C7" s="361"/>
      <c r="D7" s="361"/>
      <c r="E7" s="361"/>
      <c r="F7" s="361"/>
      <c r="G7" s="361"/>
      <c r="H7" s="361"/>
      <c r="I7" s="361"/>
      <c r="J7" s="361"/>
      <c r="K7" s="361"/>
      <c r="L7" s="330"/>
      <c r="M7" s="119"/>
      <c r="N7" s="119"/>
      <c r="O7" s="119"/>
    </row>
    <row r="8" spans="1:15">
      <c r="B8" s="80" t="s">
        <v>190</v>
      </c>
    </row>
    <row r="9" spans="1:15">
      <c r="B9" s="80" t="s">
        <v>31</v>
      </c>
    </row>
    <row r="11" spans="1:15">
      <c r="B11" s="1" t="s">
        <v>130</v>
      </c>
      <c r="J11" s="120" t="s">
        <v>2</v>
      </c>
      <c r="K11" s="121" t="s">
        <v>129</v>
      </c>
    </row>
    <row r="13" spans="1:15">
      <c r="B13" s="1" t="s">
        <v>3</v>
      </c>
      <c r="C13" s="122">
        <v>2024</v>
      </c>
      <c r="D13" s="120" t="s">
        <v>4</v>
      </c>
      <c r="E13" s="85"/>
      <c r="F13" s="85" t="s">
        <v>60</v>
      </c>
      <c r="G13" s="85"/>
      <c r="H13" s="85"/>
    </row>
    <row r="14" spans="1:15" ht="13.5" thickBot="1"/>
    <row r="15" spans="1:15" s="118" customFormat="1" ht="10.5">
      <c r="A15" s="118" t="s">
        <v>79</v>
      </c>
      <c r="B15" s="387" t="s">
        <v>5</v>
      </c>
      <c r="C15" s="215" t="s">
        <v>9</v>
      </c>
      <c r="D15" s="323" t="s">
        <v>10</v>
      </c>
      <c r="E15" s="381" t="s">
        <v>80</v>
      </c>
      <c r="F15" s="353"/>
      <c r="G15" s="353"/>
      <c r="H15" s="382"/>
      <c r="I15" s="323" t="s">
        <v>81</v>
      </c>
      <c r="J15" s="323" t="s">
        <v>82</v>
      </c>
      <c r="K15" s="216" t="s">
        <v>83</v>
      </c>
    </row>
    <row r="16" spans="1:15" s="88" customFormat="1" ht="10.5">
      <c r="B16" s="388"/>
      <c r="C16" s="217" t="s">
        <v>84</v>
      </c>
      <c r="D16" s="130" t="s">
        <v>85</v>
      </c>
      <c r="E16" s="383" t="s">
        <v>86</v>
      </c>
      <c r="F16" s="354"/>
      <c r="G16" s="354"/>
      <c r="H16" s="384"/>
      <c r="I16" s="325" t="s">
        <v>77</v>
      </c>
      <c r="J16" s="325" t="s">
        <v>87</v>
      </c>
      <c r="K16" s="218" t="s">
        <v>88</v>
      </c>
    </row>
    <row r="17" spans="2:13" s="88" customFormat="1" ht="11.25" thickBot="1">
      <c r="B17" s="389"/>
      <c r="C17" s="219" t="s">
        <v>85</v>
      </c>
      <c r="D17" s="324"/>
      <c r="E17" s="385" t="s">
        <v>40</v>
      </c>
      <c r="F17" s="350"/>
      <c r="G17" s="350"/>
      <c r="H17" s="386"/>
      <c r="I17" s="326" t="s">
        <v>40</v>
      </c>
      <c r="J17" s="326" t="s">
        <v>85</v>
      </c>
      <c r="K17" s="220" t="s">
        <v>85</v>
      </c>
    </row>
    <row r="18" spans="2:13">
      <c r="B18" s="123"/>
      <c r="C18" s="124"/>
      <c r="D18" s="125"/>
      <c r="E18" s="378"/>
      <c r="F18" s="379"/>
      <c r="G18" s="379"/>
      <c r="H18" s="380"/>
      <c r="I18" s="125"/>
      <c r="J18" s="124"/>
      <c r="K18" s="126"/>
    </row>
    <row r="19" spans="2:13">
      <c r="B19" s="127" t="s">
        <v>100</v>
      </c>
      <c r="C19" s="128">
        <v>2109436607.2000008</v>
      </c>
      <c r="D19" s="128">
        <v>2109436607.2000008</v>
      </c>
      <c r="E19" s="375">
        <f>+D19</f>
        <v>2109436607.2000008</v>
      </c>
      <c r="F19" s="376"/>
      <c r="G19" s="376"/>
      <c r="H19" s="377"/>
      <c r="I19" s="129">
        <v>2040473645.5200002</v>
      </c>
      <c r="J19" s="130">
        <f>+D19-E19</f>
        <v>0</v>
      </c>
      <c r="K19" s="131">
        <f t="shared" ref="K19:K24" si="0">+E19-I19</f>
        <v>68962961.680000544</v>
      </c>
    </row>
    <row r="20" spans="2:13">
      <c r="B20" s="127" t="s">
        <v>99</v>
      </c>
      <c r="C20" s="128">
        <v>21630367.150000006</v>
      </c>
      <c r="D20" s="128">
        <v>21630367.150000006</v>
      </c>
      <c r="E20" s="375">
        <f t="shared" ref="E20" si="1">+D20</f>
        <v>21630367.150000006</v>
      </c>
      <c r="F20" s="376"/>
      <c r="G20" s="376"/>
      <c r="H20" s="377"/>
      <c r="I20" s="129">
        <v>21630367.150000006</v>
      </c>
      <c r="J20" s="130">
        <f>+D20-E20</f>
        <v>0</v>
      </c>
      <c r="K20" s="131">
        <f t="shared" si="0"/>
        <v>0</v>
      </c>
    </row>
    <row r="21" spans="2:13">
      <c r="B21" s="127" t="s">
        <v>101</v>
      </c>
      <c r="C21" s="128">
        <v>72550702.050000012</v>
      </c>
      <c r="D21" s="128">
        <v>73000759.960000008</v>
      </c>
      <c r="E21" s="375">
        <f t="shared" ref="E21:E24" si="2">+D21</f>
        <v>73000759.960000008</v>
      </c>
      <c r="F21" s="376"/>
      <c r="G21" s="376"/>
      <c r="H21" s="377"/>
      <c r="I21" s="129">
        <v>72974418.430000007</v>
      </c>
      <c r="J21" s="130">
        <f>+D21-E21</f>
        <v>0</v>
      </c>
      <c r="K21" s="131">
        <f t="shared" si="0"/>
        <v>26341.530000001192</v>
      </c>
      <c r="M21" s="120"/>
    </row>
    <row r="22" spans="2:13">
      <c r="B22" s="127" t="s">
        <v>102</v>
      </c>
      <c r="C22" s="128">
        <v>412000</v>
      </c>
      <c r="D22" s="128">
        <v>412000</v>
      </c>
      <c r="E22" s="375">
        <f t="shared" si="2"/>
        <v>412000</v>
      </c>
      <c r="F22" s="376"/>
      <c r="G22" s="376"/>
      <c r="H22" s="377"/>
      <c r="I22" s="129">
        <v>412000</v>
      </c>
      <c r="J22" s="130">
        <f>+D22-E22</f>
        <v>0</v>
      </c>
      <c r="K22" s="131">
        <f t="shared" si="0"/>
        <v>0</v>
      </c>
      <c r="M22" s="120"/>
    </row>
    <row r="23" spans="2:13">
      <c r="B23" s="127" t="s">
        <v>181</v>
      </c>
      <c r="C23" s="130">
        <v>0</v>
      </c>
      <c r="D23" s="128">
        <v>0</v>
      </c>
      <c r="E23" s="375">
        <f t="shared" si="2"/>
        <v>0</v>
      </c>
      <c r="F23" s="376"/>
      <c r="G23" s="376"/>
      <c r="H23" s="377"/>
      <c r="I23" s="129">
        <v>0</v>
      </c>
      <c r="J23" s="130">
        <f>+D23-E23</f>
        <v>0</v>
      </c>
      <c r="K23" s="131">
        <f t="shared" si="0"/>
        <v>0</v>
      </c>
      <c r="M23" s="120"/>
    </row>
    <row r="24" spans="2:13">
      <c r="B24" s="127" t="s">
        <v>103</v>
      </c>
      <c r="C24" s="130">
        <v>0</v>
      </c>
      <c r="D24" s="128">
        <v>0</v>
      </c>
      <c r="E24" s="375">
        <f t="shared" si="2"/>
        <v>0</v>
      </c>
      <c r="F24" s="376"/>
      <c r="G24" s="376"/>
      <c r="H24" s="377"/>
      <c r="I24" s="130">
        <v>0</v>
      </c>
      <c r="J24" s="130">
        <f>D24-E24</f>
        <v>0</v>
      </c>
      <c r="K24" s="131">
        <f t="shared" si="0"/>
        <v>0</v>
      </c>
    </row>
    <row r="25" spans="2:13" ht="13.5" thickBot="1">
      <c r="B25" s="132"/>
      <c r="C25" s="130"/>
      <c r="D25" s="130"/>
      <c r="E25" s="133"/>
      <c r="F25" s="134"/>
      <c r="G25" s="134"/>
      <c r="H25" s="135"/>
      <c r="J25" s="130"/>
      <c r="K25" s="131"/>
    </row>
    <row r="26" spans="2:13">
      <c r="B26" s="136" t="s">
        <v>26</v>
      </c>
      <c r="C26" s="137">
        <f>SUM(C19:C25)</f>
        <v>2204029676.400001</v>
      </c>
      <c r="D26" s="137">
        <f>SUM(D19:D25)</f>
        <v>2204479734.3100009</v>
      </c>
      <c r="E26" s="372">
        <f>SUM(E19:H24)</f>
        <v>2204479734.3100009</v>
      </c>
      <c r="F26" s="373"/>
      <c r="G26" s="373"/>
      <c r="H26" s="374"/>
      <c r="I26" s="138">
        <f>SUM(I19:I24)</f>
        <v>2135490431.1000004</v>
      </c>
      <c r="J26" s="137">
        <f>SUM(J19:J25)</f>
        <v>0</v>
      </c>
      <c r="K26" s="139">
        <f>SUM(K19:K25)</f>
        <v>68989303.210000545</v>
      </c>
    </row>
    <row r="27" spans="2:13" ht="13.5" thickBot="1">
      <c r="B27" s="140"/>
      <c r="C27" s="141"/>
      <c r="D27" s="142"/>
      <c r="E27" s="143"/>
      <c r="F27" s="144"/>
      <c r="G27" s="144"/>
      <c r="H27" s="145"/>
      <c r="I27" s="142"/>
      <c r="J27" s="141"/>
      <c r="K27" s="146"/>
    </row>
    <row r="28" spans="2:13">
      <c r="C28" s="147">
        <f>+'anexo 2 '!I25-2234851.18-'Anexo 2 Bis'!C26</f>
        <v>1482836857.2499995</v>
      </c>
      <c r="D28" s="147">
        <f>+'anexo 2 '!J25-1928773.4-'Anexo 2 Bis'!D26</f>
        <v>1482634740.6999993</v>
      </c>
      <c r="E28" s="371">
        <f>+'anexo 2 '!K25-'Anexo 2 Bis'!E26:H26-1928773.4</f>
        <v>1482634740.6999993</v>
      </c>
      <c r="F28" s="371"/>
      <c r="G28" s="371"/>
      <c r="H28" s="371"/>
      <c r="I28" s="147">
        <f>+'anexo 2 '!L25-1872802.41-'Anexo 2 Bis'!I26</f>
        <v>1357388202.4299998</v>
      </c>
      <c r="J28" s="147"/>
      <c r="K28" s="147">
        <f>+'anexo 2 '!O25-55970.99-'Anexo 2 Bis'!K26</f>
        <v>125246538.26999971</v>
      </c>
      <c r="M28" s="120"/>
    </row>
  </sheetData>
  <mergeCells count="14">
    <mergeCell ref="E18:H18"/>
    <mergeCell ref="E19:H19"/>
    <mergeCell ref="E23:H23"/>
    <mergeCell ref="B7:K7"/>
    <mergeCell ref="E15:H15"/>
    <mergeCell ref="E16:H16"/>
    <mergeCell ref="E17:H17"/>
    <mergeCell ref="B15:B17"/>
    <mergeCell ref="E28:H28"/>
    <mergeCell ref="E26:H26"/>
    <mergeCell ref="E22:H22"/>
    <mergeCell ref="E24:H24"/>
    <mergeCell ref="E20:H20"/>
    <mergeCell ref="E21:H21"/>
  </mergeCells>
  <phoneticPr fontId="0" type="noConversion"/>
  <printOptions horizontalCentered="1"/>
  <pageMargins left="0.19685039370078741" right="0.15748031496062992" top="1.1811023622047245" bottom="0.98425196850393704" header="0" footer="0"/>
  <pageSetup paperSize="9" scale="8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activeCell="P31" sqref="P30:P31"/>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2.125" style="1" customWidth="1"/>
    <col min="13" max="16384" width="11" style="1"/>
  </cols>
  <sheetData>
    <row r="8" spans="1:15" ht="15">
      <c r="A8" s="361" t="s">
        <v>0</v>
      </c>
      <c r="B8" s="398"/>
      <c r="C8" s="398"/>
      <c r="D8" s="398"/>
      <c r="E8" s="398"/>
      <c r="F8" s="398"/>
      <c r="G8" s="398"/>
      <c r="H8" s="398"/>
      <c r="I8" s="398"/>
      <c r="J8" s="398"/>
      <c r="K8" s="398"/>
      <c r="L8" s="398"/>
      <c r="M8" s="119"/>
      <c r="N8" s="119"/>
      <c r="O8" s="119"/>
    </row>
    <row r="10" spans="1:15">
      <c r="A10" s="80" t="s">
        <v>68</v>
      </c>
    </row>
    <row r="11" spans="1:15">
      <c r="B11" s="80" t="s">
        <v>69</v>
      </c>
    </row>
    <row r="12" spans="1:15">
      <c r="A12" s="1" t="s">
        <v>132</v>
      </c>
      <c r="K12" s="1" t="s">
        <v>2</v>
      </c>
      <c r="L12" s="121" t="s">
        <v>129</v>
      </c>
    </row>
    <row r="14" spans="1:15">
      <c r="A14" s="1" t="s">
        <v>3</v>
      </c>
      <c r="B14" s="122">
        <v>2024</v>
      </c>
      <c r="D14" s="1" t="s">
        <v>4</v>
      </c>
      <c r="E14" s="149"/>
      <c r="F14" s="149" t="s">
        <v>60</v>
      </c>
      <c r="G14" s="149"/>
      <c r="H14" s="149"/>
    </row>
    <row r="15" spans="1:15" ht="13.5" thickBot="1"/>
    <row r="16" spans="1:15" s="88" customFormat="1" ht="10.5">
      <c r="B16" s="363" t="s">
        <v>5</v>
      </c>
      <c r="C16" s="391" t="s">
        <v>70</v>
      </c>
      <c r="D16" s="391" t="s">
        <v>71</v>
      </c>
      <c r="E16" s="391"/>
      <c r="F16" s="391"/>
      <c r="G16" s="391"/>
      <c r="H16" s="391"/>
      <c r="I16" s="391" t="s">
        <v>72</v>
      </c>
      <c r="J16" s="150" t="s">
        <v>73</v>
      </c>
      <c r="K16" s="391" t="s">
        <v>74</v>
      </c>
      <c r="L16" s="151" t="s">
        <v>75</v>
      </c>
    </row>
    <row r="17" spans="2:12" s="88" customFormat="1" ht="10.5">
      <c r="B17" s="364"/>
      <c r="C17" s="392"/>
      <c r="D17" s="401" t="s">
        <v>16</v>
      </c>
      <c r="E17" s="401"/>
      <c r="F17" s="401"/>
      <c r="G17" s="401"/>
      <c r="H17" s="401"/>
      <c r="I17" s="392"/>
      <c r="J17" s="152" t="s">
        <v>76</v>
      </c>
      <c r="K17" s="392"/>
      <c r="L17" s="153" t="s">
        <v>77</v>
      </c>
    </row>
    <row r="18" spans="2:12" s="88" customFormat="1" ht="10.5">
      <c r="B18" s="364"/>
      <c r="C18" s="392"/>
      <c r="D18" s="392" t="s">
        <v>23</v>
      </c>
      <c r="E18" s="392" t="s">
        <v>24</v>
      </c>
      <c r="F18" s="392"/>
      <c r="G18" s="392"/>
      <c r="H18" s="392"/>
      <c r="I18" s="392"/>
      <c r="J18" s="152" t="s">
        <v>78</v>
      </c>
      <c r="K18" s="392"/>
      <c r="L18" s="153" t="s">
        <v>40</v>
      </c>
    </row>
    <row r="19" spans="2:12" s="88" customFormat="1" ht="11.25" thickBot="1">
      <c r="B19" s="365"/>
      <c r="C19" s="393"/>
      <c r="D19" s="393"/>
      <c r="E19" s="393"/>
      <c r="F19" s="393"/>
      <c r="G19" s="393"/>
      <c r="H19" s="393"/>
      <c r="I19" s="393"/>
      <c r="J19" s="154" t="s">
        <v>40</v>
      </c>
      <c r="K19" s="393"/>
      <c r="L19" s="155"/>
    </row>
    <row r="20" spans="2:12" s="88" customFormat="1" ht="10.5">
      <c r="B20" s="156"/>
      <c r="C20" s="157"/>
      <c r="D20" s="157"/>
      <c r="E20" s="400"/>
      <c r="F20" s="400"/>
      <c r="G20" s="400"/>
      <c r="H20" s="400"/>
      <c r="I20" s="157"/>
      <c r="J20" s="157"/>
      <c r="K20" s="157"/>
      <c r="L20" s="158"/>
    </row>
    <row r="21" spans="2:12" s="88" customFormat="1" ht="10.5">
      <c r="B21" s="159"/>
      <c r="C21" s="160"/>
      <c r="D21" s="160"/>
      <c r="E21" s="394"/>
      <c r="F21" s="394"/>
      <c r="G21" s="394"/>
      <c r="H21" s="394"/>
      <c r="I21" s="160"/>
      <c r="J21" s="160"/>
      <c r="K21" s="160"/>
      <c r="L21" s="161"/>
    </row>
    <row r="22" spans="2:12" s="88" customFormat="1" ht="10.5">
      <c r="B22" s="159"/>
      <c r="C22" s="160"/>
      <c r="D22" s="160"/>
      <c r="E22" s="394"/>
      <c r="F22" s="394"/>
      <c r="G22" s="394"/>
      <c r="H22" s="394"/>
      <c r="I22" s="160"/>
      <c r="J22" s="160"/>
      <c r="K22" s="160"/>
      <c r="L22" s="161"/>
    </row>
    <row r="23" spans="2:12" s="88" customFormat="1" ht="10.5">
      <c r="B23" s="159"/>
      <c r="C23" s="160"/>
      <c r="D23" s="160"/>
      <c r="E23" s="394"/>
      <c r="F23" s="394"/>
      <c r="G23" s="394"/>
      <c r="H23" s="394"/>
      <c r="I23" s="160"/>
      <c r="J23" s="160"/>
      <c r="K23" s="160"/>
      <c r="L23" s="161"/>
    </row>
    <row r="24" spans="2:12" s="88" customFormat="1" ht="10.5">
      <c r="B24" s="159"/>
      <c r="C24" s="160"/>
      <c r="D24" s="160"/>
      <c r="E24" s="394"/>
      <c r="F24" s="394"/>
      <c r="G24" s="394"/>
      <c r="H24" s="394"/>
      <c r="I24" s="160"/>
      <c r="J24" s="160"/>
      <c r="K24" s="160"/>
      <c r="L24" s="161"/>
    </row>
    <row r="25" spans="2:12" s="88" customFormat="1" ht="10.5">
      <c r="B25" s="159"/>
      <c r="C25" s="160"/>
      <c r="D25" s="395" t="s">
        <v>89</v>
      </c>
      <c r="E25" s="396"/>
      <c r="F25" s="396"/>
      <c r="G25" s="396"/>
      <c r="H25" s="396"/>
      <c r="I25" s="397"/>
      <c r="J25" s="160"/>
      <c r="K25" s="160"/>
      <c r="L25" s="161"/>
    </row>
    <row r="26" spans="2:12" s="88" customFormat="1" ht="10.5">
      <c r="B26" s="159"/>
      <c r="C26" s="160"/>
      <c r="D26" s="160"/>
      <c r="E26" s="394"/>
      <c r="F26" s="394"/>
      <c r="G26" s="394"/>
      <c r="H26" s="394"/>
      <c r="I26" s="160"/>
      <c r="J26" s="160"/>
      <c r="K26" s="160"/>
      <c r="L26" s="161"/>
    </row>
    <row r="27" spans="2:12" s="88" customFormat="1" ht="10.5">
      <c r="B27" s="159"/>
      <c r="C27" s="160"/>
      <c r="D27" s="160"/>
      <c r="E27" s="394"/>
      <c r="F27" s="394"/>
      <c r="G27" s="394"/>
      <c r="H27" s="394"/>
      <c r="I27" s="160"/>
      <c r="J27" s="160"/>
      <c r="K27" s="160"/>
      <c r="L27" s="161"/>
    </row>
    <row r="28" spans="2:12" s="88" customFormat="1" ht="10.5">
      <c r="B28" s="159"/>
      <c r="C28" s="160"/>
      <c r="D28" s="160"/>
      <c r="E28" s="394"/>
      <c r="F28" s="394"/>
      <c r="G28" s="394"/>
      <c r="H28" s="394"/>
      <c r="I28" s="160"/>
      <c r="J28" s="160"/>
      <c r="K28" s="160"/>
      <c r="L28" s="161"/>
    </row>
    <row r="29" spans="2:12" s="88" customFormat="1" ht="10.5">
      <c r="B29" s="159"/>
      <c r="C29" s="160"/>
      <c r="D29" s="160"/>
      <c r="E29" s="394"/>
      <c r="F29" s="394"/>
      <c r="G29" s="394"/>
      <c r="H29" s="394"/>
      <c r="I29" s="160"/>
      <c r="J29" s="160"/>
      <c r="K29" s="160"/>
      <c r="L29" s="161"/>
    </row>
    <row r="30" spans="2:12" s="88" customFormat="1" ht="10.5">
      <c r="B30" s="159"/>
      <c r="C30" s="160"/>
      <c r="D30" s="160"/>
      <c r="E30" s="394"/>
      <c r="F30" s="394"/>
      <c r="G30" s="394"/>
      <c r="H30" s="394"/>
      <c r="I30" s="160"/>
      <c r="J30" s="160"/>
      <c r="K30" s="160"/>
      <c r="L30" s="161"/>
    </row>
    <row r="31" spans="2:12" s="88" customFormat="1" ht="10.5">
      <c r="B31" s="159"/>
      <c r="C31" s="160"/>
      <c r="D31" s="160"/>
      <c r="E31" s="394"/>
      <c r="F31" s="394"/>
      <c r="G31" s="394"/>
      <c r="H31" s="394"/>
      <c r="I31" s="160"/>
      <c r="J31" s="160"/>
      <c r="K31" s="160"/>
      <c r="L31" s="161"/>
    </row>
    <row r="32" spans="2:12" s="88" customFormat="1" ht="10.5">
      <c r="B32" s="159"/>
      <c r="C32" s="160"/>
      <c r="D32" s="160"/>
      <c r="E32" s="394"/>
      <c r="F32" s="394"/>
      <c r="G32" s="394"/>
      <c r="H32" s="394"/>
      <c r="I32" s="160"/>
      <c r="J32" s="160"/>
      <c r="K32" s="160"/>
      <c r="L32" s="161"/>
    </row>
    <row r="33" spans="1:12" s="88" customFormat="1" ht="10.5">
      <c r="B33" s="162"/>
      <c r="C33" s="163"/>
      <c r="D33" s="163"/>
      <c r="E33" s="402"/>
      <c r="F33" s="402"/>
      <c r="G33" s="402"/>
      <c r="H33" s="402"/>
      <c r="I33" s="163"/>
      <c r="J33" s="163"/>
      <c r="K33" s="163"/>
      <c r="L33" s="164">
        <v>0</v>
      </c>
    </row>
    <row r="34" spans="1:12" s="88" customFormat="1" ht="11.25" thickBot="1">
      <c r="B34" s="165"/>
      <c r="C34" s="166"/>
      <c r="D34" s="166"/>
      <c r="E34" s="166"/>
      <c r="F34" s="166"/>
      <c r="G34" s="166"/>
      <c r="H34" s="166"/>
      <c r="I34" s="166"/>
      <c r="J34" s="166"/>
      <c r="K34" s="166"/>
      <c r="L34" s="167"/>
    </row>
    <row r="35" spans="1:12" s="88" customFormat="1" ht="10.5"/>
    <row r="36" spans="1:12" s="75" customFormat="1" ht="21" customHeight="1">
      <c r="A36" s="76"/>
      <c r="B36" s="148"/>
      <c r="D36" s="399"/>
      <c r="E36" s="399"/>
      <c r="F36" s="399"/>
      <c r="G36" s="399"/>
      <c r="H36" s="390"/>
      <c r="I36" s="390"/>
      <c r="J36" s="399"/>
      <c r="K36" s="390"/>
    </row>
    <row r="37" spans="1:12" s="75" customFormat="1" ht="9" customHeight="1">
      <c r="A37" s="76"/>
      <c r="B37" s="77"/>
      <c r="D37" s="341"/>
      <c r="E37" s="341"/>
      <c r="F37" s="341"/>
      <c r="G37" s="341"/>
      <c r="H37" s="390"/>
      <c r="I37" s="390"/>
      <c r="J37" s="341"/>
      <c r="K37" s="390"/>
    </row>
    <row r="38" spans="1:12" s="75" customFormat="1" ht="9.75" customHeight="1">
      <c r="A38" s="76"/>
      <c r="B38" s="77"/>
      <c r="D38" s="341"/>
      <c r="E38" s="341"/>
      <c r="F38" s="341"/>
      <c r="G38" s="341"/>
      <c r="H38" s="390"/>
      <c r="I38" s="390"/>
      <c r="J38" s="341"/>
      <c r="K38" s="390"/>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3" zoomScale="106" zoomScaleNormal="106" workbookViewId="0">
      <selection activeCell="M11" sqref="M11"/>
    </sheetView>
  </sheetViews>
  <sheetFormatPr baseColWidth="10" defaultColWidth="10" defaultRowHeight="12.75"/>
  <cols>
    <col min="1" max="1" width="9.25" style="29" customWidth="1"/>
    <col min="2" max="2" width="5.875" style="29" customWidth="1"/>
    <col min="3" max="3" width="26" style="28" customWidth="1"/>
    <col min="4" max="4" width="3.5" style="28" customWidth="1"/>
    <col min="5" max="5" width="2.625" style="28" customWidth="1"/>
    <col min="6" max="6" width="3.125" style="28" customWidth="1"/>
    <col min="7" max="7" width="3.375" style="28" customWidth="1"/>
    <col min="8" max="8" width="13.375" style="28" customWidth="1"/>
    <col min="9" max="9" width="13.75" style="28" customWidth="1"/>
    <col min="10" max="10" width="16.875" style="28" customWidth="1"/>
    <col min="11" max="11" width="13.5" style="28" bestFit="1" customWidth="1"/>
    <col min="12" max="12" width="10" style="32"/>
    <col min="13" max="16384" width="10" style="28"/>
  </cols>
  <sheetData>
    <row r="7" spans="1:16" ht="15">
      <c r="A7" s="346" t="s">
        <v>0</v>
      </c>
      <c r="B7" s="346"/>
      <c r="C7" s="345"/>
      <c r="D7" s="345"/>
      <c r="E7" s="345"/>
      <c r="F7" s="345"/>
      <c r="G7" s="345"/>
      <c r="H7" s="345"/>
      <c r="I7" s="345"/>
      <c r="J7" s="345"/>
      <c r="K7" s="345"/>
      <c r="L7" s="336"/>
      <c r="M7" s="29"/>
      <c r="N7" s="29"/>
      <c r="O7" s="29"/>
      <c r="P7" s="29"/>
    </row>
    <row r="8" spans="1:16" s="32" customFormat="1">
      <c r="A8" s="28"/>
      <c r="B8" s="28"/>
      <c r="C8" s="28"/>
      <c r="D8" s="28"/>
      <c r="E8" s="28"/>
      <c r="F8" s="28"/>
      <c r="G8" s="28"/>
      <c r="H8" s="28"/>
      <c r="I8" s="28"/>
      <c r="J8" s="28"/>
      <c r="K8" s="28"/>
      <c r="M8" s="28"/>
      <c r="N8" s="28"/>
      <c r="O8" s="28"/>
      <c r="P8" s="28"/>
    </row>
    <row r="9" spans="1:16" s="32" customFormat="1">
      <c r="A9" s="403" t="s">
        <v>28</v>
      </c>
      <c r="B9" s="403"/>
      <c r="C9" s="404"/>
      <c r="D9" s="404"/>
      <c r="E9" s="404"/>
      <c r="F9" s="404"/>
      <c r="G9" s="404"/>
      <c r="H9" s="404"/>
      <c r="I9" s="404"/>
      <c r="J9" s="404"/>
      <c r="K9" s="404"/>
      <c r="M9" s="28"/>
      <c r="N9" s="28"/>
      <c r="O9" s="28"/>
      <c r="P9" s="28"/>
    </row>
    <row r="10" spans="1:16">
      <c r="A10" s="28"/>
      <c r="B10" s="28"/>
      <c r="C10" s="33"/>
    </row>
    <row r="11" spans="1:16">
      <c r="A11" s="168" t="s">
        <v>128</v>
      </c>
      <c r="B11" s="169"/>
      <c r="C11" s="170"/>
      <c r="D11" s="170"/>
      <c r="E11" s="170"/>
      <c r="F11" s="170"/>
      <c r="G11" s="170"/>
      <c r="H11" s="170"/>
      <c r="I11" s="171"/>
      <c r="J11" s="171" t="s">
        <v>29</v>
      </c>
      <c r="K11" s="172" t="s">
        <v>129</v>
      </c>
    </row>
    <row r="12" spans="1:16">
      <c r="A12" s="169" t="s">
        <v>30</v>
      </c>
      <c r="B12" s="173">
        <v>2024</v>
      </c>
      <c r="C12" s="174" t="s">
        <v>31</v>
      </c>
      <c r="D12" s="176"/>
      <c r="E12" s="176" t="s">
        <v>60</v>
      </c>
      <c r="F12" s="175"/>
      <c r="G12" s="176"/>
      <c r="H12" s="171"/>
      <c r="I12" s="171"/>
      <c r="J12" s="171"/>
      <c r="K12" s="171"/>
    </row>
    <row r="13" spans="1:16">
      <c r="A13" s="169"/>
      <c r="B13" s="169"/>
      <c r="C13" s="174"/>
      <c r="D13" s="171"/>
      <c r="E13" s="171"/>
      <c r="F13" s="171"/>
      <c r="G13" s="171"/>
      <c r="H13" s="171"/>
      <c r="I13" s="171"/>
      <c r="J13" s="171"/>
      <c r="K13" s="171"/>
    </row>
    <row r="14" spans="1:16">
      <c r="A14" s="177"/>
      <c r="B14" s="177"/>
    </row>
    <row r="15" spans="1:16" ht="13.5" customHeight="1">
      <c r="A15" s="178"/>
      <c r="B15" s="179"/>
      <c r="C15" s="180"/>
      <c r="D15" s="179"/>
      <c r="E15" s="179"/>
      <c r="F15" s="179"/>
      <c r="G15" s="179"/>
      <c r="H15" s="181" t="s">
        <v>32</v>
      </c>
      <c r="I15" s="179" t="s">
        <v>33</v>
      </c>
      <c r="J15" s="182" t="s">
        <v>34</v>
      </c>
      <c r="K15" s="182"/>
    </row>
    <row r="16" spans="1:16">
      <c r="A16" s="183"/>
      <c r="B16" s="184"/>
      <c r="C16" s="185" t="s">
        <v>35</v>
      </c>
      <c r="D16" s="185"/>
      <c r="E16" s="185"/>
      <c r="F16" s="185"/>
      <c r="G16" s="185"/>
      <c r="H16" s="186" t="s">
        <v>36</v>
      </c>
      <c r="I16" s="184" t="s">
        <v>37</v>
      </c>
      <c r="J16" s="186" t="s">
        <v>38</v>
      </c>
      <c r="K16" s="186" t="s">
        <v>39</v>
      </c>
    </row>
    <row r="17" spans="1:13">
      <c r="A17" s="187"/>
      <c r="B17" s="188"/>
      <c r="C17" s="189"/>
      <c r="D17" s="189"/>
      <c r="E17" s="189"/>
      <c r="F17" s="189"/>
      <c r="G17" s="189"/>
      <c r="H17" s="190" t="s">
        <v>40</v>
      </c>
      <c r="I17" s="188" t="s">
        <v>4</v>
      </c>
      <c r="J17" s="191" t="s">
        <v>41</v>
      </c>
      <c r="K17" s="191"/>
      <c r="L17" s="202"/>
      <c r="M17" s="192"/>
    </row>
    <row r="18" spans="1:13">
      <c r="A18" s="183"/>
      <c r="B18" s="184"/>
      <c r="C18" s="193"/>
      <c r="D18" s="193"/>
      <c r="E18" s="193"/>
      <c r="F18" s="193"/>
      <c r="G18" s="193"/>
      <c r="H18" s="194"/>
      <c r="I18" s="194"/>
      <c r="J18" s="194"/>
      <c r="K18" s="194"/>
      <c r="L18" s="202"/>
      <c r="M18" s="192"/>
    </row>
    <row r="19" spans="1:13">
      <c r="A19" s="183" t="s">
        <v>42</v>
      </c>
      <c r="B19" s="195">
        <v>1</v>
      </c>
      <c r="C19" s="193" t="s">
        <v>43</v>
      </c>
      <c r="D19" s="196"/>
      <c r="E19" s="196"/>
      <c r="F19" s="196"/>
      <c r="G19" s="197"/>
      <c r="H19" s="198">
        <f>+'anexo 3 '!L33</f>
        <v>0</v>
      </c>
      <c r="I19" s="198">
        <v>0</v>
      </c>
      <c r="J19" s="198">
        <f>+H19-I19</f>
        <v>0</v>
      </c>
      <c r="K19" s="199"/>
      <c r="L19" s="202"/>
      <c r="M19" s="192"/>
    </row>
    <row r="20" spans="1:13">
      <c r="A20" s="183" t="s">
        <v>44</v>
      </c>
      <c r="B20" s="195">
        <v>2</v>
      </c>
      <c r="C20" s="200" t="s">
        <v>45</v>
      </c>
      <c r="D20" s="196"/>
      <c r="E20" s="196"/>
      <c r="F20" s="196"/>
      <c r="G20" s="197"/>
      <c r="H20" s="201">
        <f>+SUM('Anexo 2 Bis'!D19:D21)</f>
        <v>2204067734.3100009</v>
      </c>
      <c r="I20" s="201">
        <f>+'Anexo I Programacion Financiera'!I23</f>
        <v>1523585538.4979999</v>
      </c>
      <c r="J20" s="201">
        <f>+H20-I20</f>
        <v>680482195.81200099</v>
      </c>
      <c r="K20" s="199" t="s">
        <v>184</v>
      </c>
      <c r="M20" s="202"/>
    </row>
    <row r="21" spans="1:13" ht="19.5" customHeight="1">
      <c r="A21" s="183" t="s">
        <v>46</v>
      </c>
      <c r="B21" s="195">
        <v>3</v>
      </c>
      <c r="C21" s="200" t="s">
        <v>47</v>
      </c>
      <c r="D21" s="196"/>
      <c r="E21" s="196"/>
      <c r="F21" s="196"/>
      <c r="G21" s="197"/>
      <c r="H21" s="198">
        <f>+H19-H20</f>
        <v>-2204067734.3100009</v>
      </c>
      <c r="I21" s="198">
        <f>+I19-I20</f>
        <v>-1523585538.4979999</v>
      </c>
      <c r="J21" s="198">
        <f>+J19-J20</f>
        <v>-680482195.81200099</v>
      </c>
      <c r="K21" s="199"/>
      <c r="L21" s="521"/>
    </row>
    <row r="22" spans="1:13">
      <c r="A22" s="183" t="s">
        <v>48</v>
      </c>
      <c r="B22" s="195">
        <v>4</v>
      </c>
      <c r="C22" s="200" t="s">
        <v>49</v>
      </c>
      <c r="D22" s="203"/>
      <c r="E22" s="203"/>
      <c r="F22" s="203"/>
      <c r="G22" s="204"/>
      <c r="H22" s="205">
        <v>0</v>
      </c>
      <c r="I22" s="198">
        <v>0</v>
      </c>
      <c r="J22" s="198">
        <f>+H22-I22</f>
        <v>0</v>
      </c>
      <c r="K22" s="199"/>
    </row>
    <row r="23" spans="1:13">
      <c r="A23" s="183" t="s">
        <v>50</v>
      </c>
      <c r="B23" s="195">
        <v>5</v>
      </c>
      <c r="C23" s="200" t="s">
        <v>51</v>
      </c>
      <c r="D23" s="196"/>
      <c r="E23" s="196"/>
      <c r="F23" s="196"/>
      <c r="G23" s="197"/>
      <c r="H23" s="201">
        <f>+SUM('Anexo 2 Bis'!D22:D23)</f>
        <v>412000</v>
      </c>
      <c r="I23" s="201">
        <f>+'Anexo I Programacion Financiera'!I26</f>
        <v>16762500</v>
      </c>
      <c r="J23" s="201">
        <f>+H23-I23</f>
        <v>-16350500</v>
      </c>
      <c r="K23" s="199" t="s">
        <v>185</v>
      </c>
      <c r="L23" s="521"/>
    </row>
    <row r="24" spans="1:13" ht="19.5" customHeight="1">
      <c r="A24" s="183" t="s">
        <v>52</v>
      </c>
      <c r="B24" s="195">
        <v>6</v>
      </c>
      <c r="C24" s="200" t="s">
        <v>53</v>
      </c>
      <c r="D24" s="196"/>
      <c r="E24" s="196"/>
      <c r="F24" s="196"/>
      <c r="G24" s="197"/>
      <c r="H24" s="198">
        <f>+H21+H22-H23</f>
        <v>-2204479734.3100009</v>
      </c>
      <c r="I24" s="198">
        <f>+I21+I22-I23</f>
        <v>-1540348038.4979999</v>
      </c>
      <c r="J24" s="198">
        <f>+J21+J22-J23</f>
        <v>-664131695.81200099</v>
      </c>
      <c r="K24" s="199"/>
    </row>
    <row r="25" spans="1:13">
      <c r="A25" s="183"/>
      <c r="B25" s="195">
        <v>7</v>
      </c>
      <c r="C25" s="200" t="s">
        <v>97</v>
      </c>
      <c r="D25" s="196"/>
      <c r="E25" s="196"/>
      <c r="F25" s="196"/>
      <c r="G25" s="197"/>
      <c r="H25" s="198">
        <f>+H19+H22</f>
        <v>0</v>
      </c>
      <c r="I25" s="198">
        <f>+I19-I22</f>
        <v>0</v>
      </c>
      <c r="J25" s="198">
        <f>+J19-J22</f>
        <v>0</v>
      </c>
      <c r="K25" s="199"/>
    </row>
    <row r="26" spans="1:13">
      <c r="A26" s="183"/>
      <c r="B26" s="195">
        <v>8</v>
      </c>
      <c r="C26" s="200" t="s">
        <v>98</v>
      </c>
      <c r="D26" s="196"/>
      <c r="E26" s="196"/>
      <c r="F26" s="196"/>
      <c r="G26" s="197"/>
      <c r="H26" s="201">
        <f>+H20+H23</f>
        <v>2204479734.3100009</v>
      </c>
      <c r="I26" s="201">
        <f>+I20+I23</f>
        <v>1540348038.4979999</v>
      </c>
      <c r="J26" s="201">
        <f>+J20+J23</f>
        <v>664131695.81200099</v>
      </c>
      <c r="K26" s="199"/>
    </row>
    <row r="27" spans="1:13" ht="18" customHeight="1">
      <c r="A27" s="183" t="s">
        <v>54</v>
      </c>
      <c r="B27" s="195">
        <v>9</v>
      </c>
      <c r="C27" s="200" t="s">
        <v>55</v>
      </c>
      <c r="D27" s="196"/>
      <c r="E27" s="196"/>
      <c r="F27" s="196"/>
      <c r="G27" s="197"/>
      <c r="H27" s="198">
        <v>0</v>
      </c>
      <c r="I27" s="198">
        <v>0</v>
      </c>
      <c r="J27" s="198">
        <f>+H27-I27</f>
        <v>0</v>
      </c>
      <c r="K27" s="199"/>
    </row>
    <row r="28" spans="1:13">
      <c r="A28" s="183" t="s">
        <v>56</v>
      </c>
      <c r="B28" s="195">
        <v>10</v>
      </c>
      <c r="C28" s="200" t="s">
        <v>57</v>
      </c>
      <c r="D28" s="196"/>
      <c r="E28" s="196"/>
      <c r="F28" s="196"/>
      <c r="G28" s="197"/>
      <c r="H28" s="198">
        <v>0</v>
      </c>
      <c r="I28" s="198">
        <v>0</v>
      </c>
      <c r="J28" s="198">
        <f>+H28-I28</f>
        <v>0</v>
      </c>
      <c r="K28" s="199"/>
    </row>
    <row r="29" spans="1:13" ht="19.5" customHeight="1">
      <c r="A29" s="183" t="s">
        <v>58</v>
      </c>
      <c r="B29" s="195">
        <v>11</v>
      </c>
      <c r="C29" s="200" t="s">
        <v>59</v>
      </c>
      <c r="D29" s="196"/>
      <c r="E29" s="196"/>
      <c r="F29" s="196"/>
      <c r="G29" s="197"/>
      <c r="H29" s="201">
        <f>+H24+H27-H28</f>
        <v>-2204479734.3100009</v>
      </c>
      <c r="I29" s="201">
        <f>+I24+I27-I28</f>
        <v>-1540348038.4979999</v>
      </c>
      <c r="J29" s="201">
        <f>+J24+J27-J28</f>
        <v>-664131695.81200099</v>
      </c>
      <c r="K29" s="199"/>
    </row>
    <row r="30" spans="1:13" ht="18.75" customHeight="1">
      <c r="A30" s="183" t="s">
        <v>60</v>
      </c>
      <c r="B30" s="195">
        <v>12</v>
      </c>
      <c r="C30" s="200" t="s">
        <v>61</v>
      </c>
      <c r="D30" s="196"/>
      <c r="E30" s="196"/>
      <c r="F30" s="196"/>
      <c r="G30" s="197"/>
      <c r="H30" s="198">
        <v>0</v>
      </c>
      <c r="I30" s="198">
        <v>0</v>
      </c>
      <c r="J30" s="198">
        <f>+H30-I30</f>
        <v>0</v>
      </c>
      <c r="K30" s="199"/>
    </row>
    <row r="31" spans="1:13">
      <c r="A31" s="183" t="s">
        <v>62</v>
      </c>
      <c r="B31" s="195">
        <v>13</v>
      </c>
      <c r="C31" s="200" t="s">
        <v>63</v>
      </c>
      <c r="D31" s="196"/>
      <c r="E31" s="196"/>
      <c r="F31" s="196"/>
      <c r="G31" s="197"/>
      <c r="H31" s="198">
        <f>+'Anexo 2 Bis'!D24</f>
        <v>0</v>
      </c>
      <c r="I31" s="198">
        <v>0</v>
      </c>
      <c r="J31" s="198">
        <f>+H31-I31</f>
        <v>0</v>
      </c>
      <c r="K31" s="199"/>
    </row>
    <row r="32" spans="1:13" ht="18.75" customHeight="1">
      <c r="A32" s="183" t="s">
        <v>64</v>
      </c>
      <c r="B32" s="195">
        <v>14</v>
      </c>
      <c r="C32" s="200" t="s">
        <v>65</v>
      </c>
      <c r="D32" s="196"/>
      <c r="E32" s="196"/>
      <c r="F32" s="196"/>
      <c r="G32" s="197"/>
      <c r="H32" s="198">
        <f>+H30-H31</f>
        <v>0</v>
      </c>
      <c r="I32" s="198">
        <f>+I30-I31</f>
        <v>0</v>
      </c>
      <c r="J32" s="198">
        <f>+J30-J31</f>
        <v>0</v>
      </c>
      <c r="K32" s="199"/>
    </row>
    <row r="33" spans="1:12" s="73" customFormat="1" ht="24.75" customHeight="1">
      <c r="A33" s="206" t="s">
        <v>66</v>
      </c>
      <c r="B33" s="207">
        <v>15</v>
      </c>
      <c r="C33" s="208" t="s">
        <v>67</v>
      </c>
      <c r="D33" s="209"/>
      <c r="E33" s="209"/>
      <c r="F33" s="209"/>
      <c r="G33" s="210"/>
      <c r="H33" s="211">
        <f>+H29+H32</f>
        <v>-2204479734.3100009</v>
      </c>
      <c r="I33" s="211">
        <f>+I29+I32</f>
        <v>-1540348038.4979999</v>
      </c>
      <c r="J33" s="211">
        <f>+J29+J32</f>
        <v>-664131695.81200099</v>
      </c>
      <c r="K33" s="190"/>
      <c r="L33" s="337"/>
    </row>
    <row r="35" spans="1:12">
      <c r="A35" s="356"/>
      <c r="B35" s="356"/>
      <c r="C35" s="356"/>
      <c r="D35" s="356"/>
      <c r="E35" s="356"/>
      <c r="F35" s="356"/>
      <c r="G35" s="356"/>
      <c r="H35" s="356"/>
      <c r="I35" s="356"/>
      <c r="J35" s="356"/>
      <c r="K35" s="356"/>
      <c r="L35" s="356"/>
    </row>
    <row r="36" spans="1:12" s="75" customFormat="1" ht="21" customHeight="1">
      <c r="A36" s="76"/>
      <c r="B36" s="76"/>
      <c r="C36" s="148"/>
      <c r="D36" s="399"/>
      <c r="E36" s="399"/>
      <c r="F36" s="399"/>
      <c r="G36" s="399"/>
      <c r="H36" s="390"/>
      <c r="I36" s="390"/>
      <c r="J36" s="399"/>
      <c r="K36" s="390"/>
      <c r="L36" s="338"/>
    </row>
    <row r="37" spans="1:12" s="75" customFormat="1" ht="9" customHeight="1">
      <c r="A37" s="76"/>
      <c r="B37" s="76"/>
      <c r="C37" s="77"/>
      <c r="D37" s="341"/>
      <c r="E37" s="341"/>
      <c r="F37" s="341"/>
      <c r="G37" s="341"/>
      <c r="H37" s="390"/>
      <c r="I37" s="390"/>
      <c r="J37" s="341"/>
      <c r="K37" s="390"/>
      <c r="L37" s="338"/>
    </row>
    <row r="38" spans="1:12" s="75" customFormat="1" ht="9.75" customHeight="1">
      <c r="A38" s="76"/>
      <c r="B38" s="76"/>
      <c r="C38" s="77"/>
      <c r="D38" s="341"/>
      <c r="E38" s="341"/>
      <c r="F38" s="341"/>
      <c r="G38" s="341"/>
      <c r="H38" s="390"/>
      <c r="I38" s="390"/>
      <c r="J38" s="341"/>
      <c r="K38" s="390"/>
      <c r="L38" s="338"/>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72"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topLeftCell="A16" zoomScale="90" zoomScaleNormal="90" workbookViewId="0">
      <selection activeCell="B1" sqref="B1:K26"/>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20" customWidth="1"/>
    <col min="9" max="9" width="5.375" style="120" customWidth="1"/>
    <col min="10" max="10" width="13.625" style="120" customWidth="1"/>
    <col min="11" max="11" width="16.375" style="120" customWidth="1"/>
    <col min="12" max="16384" width="11" style="1"/>
  </cols>
  <sheetData>
    <row r="1" spans="1:11" ht="101.25" customHeight="1">
      <c r="B1" s="335" t="s">
        <v>0</v>
      </c>
      <c r="C1" s="334"/>
      <c r="D1" s="334"/>
      <c r="E1" s="334"/>
      <c r="F1" s="334"/>
      <c r="G1" s="334"/>
      <c r="H1" s="334"/>
      <c r="I1" s="334"/>
      <c r="J1" s="334"/>
      <c r="K1" s="334"/>
    </row>
    <row r="2" spans="1:11" ht="15" customHeight="1">
      <c r="B2" s="333" t="s">
        <v>127</v>
      </c>
      <c r="C2" s="334"/>
      <c r="D2" s="334"/>
      <c r="E2" s="334"/>
      <c r="F2" s="334"/>
      <c r="G2" s="334"/>
      <c r="H2" s="334"/>
      <c r="I2" s="334"/>
      <c r="J2" s="334"/>
      <c r="K2" s="334"/>
    </row>
    <row r="3" spans="1:11" ht="15.75" customHeight="1">
      <c r="B3" s="168" t="s">
        <v>128</v>
      </c>
    </row>
    <row r="4" spans="1:11">
      <c r="A4" s="28"/>
      <c r="B4" s="28"/>
      <c r="C4" s="33"/>
      <c r="D4" s="28"/>
      <c r="E4" s="28"/>
      <c r="F4" s="28"/>
      <c r="G4" s="28"/>
      <c r="H4" s="31"/>
      <c r="I4" s="31"/>
      <c r="J4" s="31"/>
      <c r="K4" s="31"/>
    </row>
    <row r="5" spans="1:11">
      <c r="B5" s="169"/>
      <c r="C5" s="168" t="s">
        <v>174</v>
      </c>
      <c r="D5" s="421">
        <v>2024</v>
      </c>
      <c r="E5" s="421"/>
      <c r="F5" s="421"/>
      <c r="G5" s="421"/>
      <c r="H5" s="212"/>
      <c r="I5" s="213"/>
      <c r="J5" s="214" t="s">
        <v>29</v>
      </c>
      <c r="K5" s="212" t="s">
        <v>129</v>
      </c>
    </row>
    <row r="6" spans="1:11">
      <c r="C6" s="169" t="s">
        <v>150</v>
      </c>
      <c r="D6" s="176"/>
      <c r="E6" s="176" t="s">
        <v>60</v>
      </c>
      <c r="F6" s="175"/>
      <c r="G6" s="176"/>
      <c r="H6" s="213"/>
      <c r="I6" s="213"/>
      <c r="J6" s="213"/>
      <c r="K6" s="213"/>
    </row>
    <row r="7" spans="1:11" ht="13.5" thickBot="1"/>
    <row r="8" spans="1:11">
      <c r="A8" s="88"/>
      <c r="B8" s="426" t="s">
        <v>35</v>
      </c>
      <c r="C8" s="424"/>
      <c r="D8" s="424"/>
      <c r="E8" s="424"/>
      <c r="F8" s="424"/>
      <c r="G8" s="425"/>
      <c r="H8" s="215" t="s">
        <v>104</v>
      </c>
      <c r="I8" s="382" t="s">
        <v>106</v>
      </c>
      <c r="J8" s="381"/>
      <c r="K8" s="216" t="s">
        <v>110</v>
      </c>
    </row>
    <row r="9" spans="1:11">
      <c r="A9" s="88"/>
      <c r="B9" s="405"/>
      <c r="C9" s="406"/>
      <c r="D9" s="406"/>
      <c r="E9" s="406"/>
      <c r="F9" s="406"/>
      <c r="G9" s="407"/>
      <c r="H9" s="217" t="s">
        <v>105</v>
      </c>
      <c r="I9" s="384" t="s">
        <v>107</v>
      </c>
      <c r="J9" s="383"/>
      <c r="K9" s="218" t="s">
        <v>111</v>
      </c>
    </row>
    <row r="10" spans="1:11" ht="13.5" thickBot="1">
      <c r="A10" s="88"/>
      <c r="B10" s="417"/>
      <c r="C10" s="418"/>
      <c r="D10" s="418"/>
      <c r="E10" s="418"/>
      <c r="F10" s="418"/>
      <c r="G10" s="419"/>
      <c r="H10" s="219" t="s">
        <v>109</v>
      </c>
      <c r="I10" s="386" t="s">
        <v>108</v>
      </c>
      <c r="J10" s="385"/>
      <c r="K10" s="220" t="s">
        <v>109</v>
      </c>
    </row>
    <row r="11" spans="1:11">
      <c r="A11" s="221">
        <v>1</v>
      </c>
      <c r="B11" s="423" t="s">
        <v>112</v>
      </c>
      <c r="C11" s="424"/>
      <c r="D11" s="424"/>
      <c r="E11" s="424"/>
      <c r="F11" s="424"/>
      <c r="G11" s="425"/>
      <c r="H11" s="222">
        <f>+SUM(H12:H17)</f>
        <v>125302509.25999971</v>
      </c>
      <c r="I11" s="427">
        <f>+SUM(I12:J17)</f>
        <v>68989303.210000545</v>
      </c>
      <c r="J11" s="427"/>
      <c r="K11" s="223">
        <f>+SUM(K12:K17)</f>
        <v>194291812.47000027</v>
      </c>
    </row>
    <row r="12" spans="1:11">
      <c r="A12" s="221">
        <v>2</v>
      </c>
      <c r="B12" s="422" t="s">
        <v>113</v>
      </c>
      <c r="C12" s="406"/>
      <c r="D12" s="406"/>
      <c r="E12" s="406"/>
      <c r="F12" s="406"/>
      <c r="G12" s="407"/>
      <c r="H12" s="98">
        <f>+'[1]Anexo 6'!$K$12</f>
        <v>125177479.0599997</v>
      </c>
      <c r="I12" s="351">
        <f>+'Anexo 2 Bis'!K19</f>
        <v>68962961.680000544</v>
      </c>
      <c r="J12" s="351"/>
      <c r="K12" s="99">
        <f t="shared" ref="K12:K17" si="0">+H12+I12</f>
        <v>194140440.74000025</v>
      </c>
    </row>
    <row r="13" spans="1:11">
      <c r="A13" s="221">
        <v>3</v>
      </c>
      <c r="B13" s="422" t="s">
        <v>114</v>
      </c>
      <c r="C13" s="406"/>
      <c r="D13" s="406"/>
      <c r="E13" s="406"/>
      <c r="F13" s="406"/>
      <c r="G13" s="407"/>
      <c r="H13" s="98">
        <v>0</v>
      </c>
      <c r="I13" s="351">
        <v>0</v>
      </c>
      <c r="J13" s="351"/>
      <c r="K13" s="99">
        <f t="shared" si="0"/>
        <v>0</v>
      </c>
    </row>
    <row r="14" spans="1:11">
      <c r="A14" s="221">
        <v>4</v>
      </c>
      <c r="B14" s="422" t="s">
        <v>115</v>
      </c>
      <c r="C14" s="406"/>
      <c r="D14" s="406"/>
      <c r="E14" s="406"/>
      <c r="F14" s="406"/>
      <c r="G14" s="407"/>
      <c r="H14" s="98">
        <v>0</v>
      </c>
      <c r="I14" s="351">
        <v>0</v>
      </c>
      <c r="J14" s="351"/>
      <c r="K14" s="99">
        <f t="shared" si="0"/>
        <v>0</v>
      </c>
    </row>
    <row r="15" spans="1:11">
      <c r="A15" s="221">
        <v>5</v>
      </c>
      <c r="B15" s="422" t="s">
        <v>116</v>
      </c>
      <c r="C15" s="406"/>
      <c r="D15" s="406"/>
      <c r="E15" s="406"/>
      <c r="F15" s="406"/>
      <c r="G15" s="407"/>
      <c r="H15" s="98">
        <f>+'[1]Anexo 6'!$K$15</f>
        <v>125030.20000000298</v>
      </c>
      <c r="I15" s="351">
        <f>+'Anexo 2 Bis'!K21</f>
        <v>26341.530000001192</v>
      </c>
      <c r="J15" s="351"/>
      <c r="K15" s="99">
        <f t="shared" si="0"/>
        <v>151371.73000000417</v>
      </c>
    </row>
    <row r="16" spans="1:11">
      <c r="A16" s="221">
        <v>6</v>
      </c>
      <c r="B16" s="422" t="s">
        <v>117</v>
      </c>
      <c r="C16" s="406"/>
      <c r="D16" s="406"/>
      <c r="E16" s="406"/>
      <c r="F16" s="406"/>
      <c r="G16" s="407"/>
      <c r="H16" s="98">
        <v>0</v>
      </c>
      <c r="I16" s="351">
        <f>+'Anexo 2 Bis'!J23+'Anexo 2 Bis'!K23</f>
        <v>0</v>
      </c>
      <c r="J16" s="351"/>
      <c r="K16" s="99">
        <f t="shared" si="0"/>
        <v>0</v>
      </c>
    </row>
    <row r="17" spans="1:11">
      <c r="A17" s="221">
        <v>9</v>
      </c>
      <c r="B17" s="422" t="s">
        <v>118</v>
      </c>
      <c r="C17" s="406"/>
      <c r="D17" s="406"/>
      <c r="E17" s="406"/>
      <c r="F17" s="406"/>
      <c r="G17" s="407"/>
      <c r="H17" s="98">
        <v>0</v>
      </c>
      <c r="I17" s="351">
        <f>+'Anexo 2 Bis'!J24+'Anexo 2 Bis'!K24</f>
        <v>0</v>
      </c>
      <c r="J17" s="351"/>
      <c r="K17" s="99">
        <f t="shared" si="0"/>
        <v>0</v>
      </c>
    </row>
    <row r="18" spans="1:11">
      <c r="A18" s="221">
        <v>10</v>
      </c>
      <c r="B18" s="416" t="s">
        <v>119</v>
      </c>
      <c r="C18" s="406"/>
      <c r="D18" s="406"/>
      <c r="E18" s="406"/>
      <c r="F18" s="406"/>
      <c r="G18" s="407"/>
      <c r="H18" s="224">
        <f>+SUM(H19:H22)</f>
        <v>0</v>
      </c>
      <c r="I18" s="415">
        <f>+SUM(I19:J22)</f>
        <v>0</v>
      </c>
      <c r="J18" s="415"/>
      <c r="K18" s="225">
        <f>+SUM(K19:K22)</f>
        <v>0</v>
      </c>
    </row>
    <row r="19" spans="1:11">
      <c r="A19" s="221">
        <v>11</v>
      </c>
      <c r="B19" s="405" t="s">
        <v>120</v>
      </c>
      <c r="C19" s="406"/>
      <c r="D19" s="406"/>
      <c r="E19" s="406"/>
      <c r="F19" s="406"/>
      <c r="G19" s="407"/>
      <c r="H19" s="98">
        <v>0</v>
      </c>
      <c r="I19" s="351">
        <f>+'Anexo 2 Bis'!J22+'Anexo 2 Bis'!K22</f>
        <v>0</v>
      </c>
      <c r="J19" s="351"/>
      <c r="K19" s="99">
        <f t="shared" ref="K19:K24" si="1">+H19+I19</f>
        <v>0</v>
      </c>
    </row>
    <row r="20" spans="1:11">
      <c r="A20" s="221">
        <v>12</v>
      </c>
      <c r="B20" s="405" t="s">
        <v>121</v>
      </c>
      <c r="C20" s="406"/>
      <c r="D20" s="406"/>
      <c r="E20" s="406"/>
      <c r="F20" s="406"/>
      <c r="G20" s="407"/>
      <c r="H20" s="98">
        <v>0</v>
      </c>
      <c r="I20" s="351">
        <f>+'Anexo 2 Bis'!J23+'Anexo 2 Bis'!K23</f>
        <v>0</v>
      </c>
      <c r="J20" s="351"/>
      <c r="K20" s="99">
        <f t="shared" si="1"/>
        <v>0</v>
      </c>
    </row>
    <row r="21" spans="1:11">
      <c r="A21" s="221">
        <v>13</v>
      </c>
      <c r="B21" s="405" t="s">
        <v>122</v>
      </c>
      <c r="C21" s="406"/>
      <c r="D21" s="406"/>
      <c r="E21" s="406"/>
      <c r="F21" s="406"/>
      <c r="G21" s="407"/>
      <c r="H21" s="98">
        <v>0</v>
      </c>
      <c r="I21" s="351">
        <v>0</v>
      </c>
      <c r="J21" s="351"/>
      <c r="K21" s="99">
        <f t="shared" si="1"/>
        <v>0</v>
      </c>
    </row>
    <row r="22" spans="1:11">
      <c r="A22" s="221">
        <v>16</v>
      </c>
      <c r="B22" s="405" t="s">
        <v>123</v>
      </c>
      <c r="C22" s="406"/>
      <c r="D22" s="406"/>
      <c r="E22" s="406"/>
      <c r="F22" s="406"/>
      <c r="G22" s="407"/>
      <c r="H22" s="98">
        <v>0</v>
      </c>
      <c r="I22" s="351">
        <v>0</v>
      </c>
      <c r="J22" s="351"/>
      <c r="K22" s="99">
        <f t="shared" si="1"/>
        <v>0</v>
      </c>
    </row>
    <row r="23" spans="1:11">
      <c r="A23" s="221">
        <v>17</v>
      </c>
      <c r="B23" s="416" t="s">
        <v>124</v>
      </c>
      <c r="C23" s="406"/>
      <c r="D23" s="406"/>
      <c r="E23" s="406"/>
      <c r="F23" s="406"/>
      <c r="G23" s="407"/>
      <c r="H23" s="224">
        <v>0</v>
      </c>
      <c r="I23" s="415">
        <v>0</v>
      </c>
      <c r="J23" s="415"/>
      <c r="K23" s="225">
        <f t="shared" si="1"/>
        <v>0</v>
      </c>
    </row>
    <row r="24" spans="1:11">
      <c r="A24" s="221">
        <v>18</v>
      </c>
      <c r="B24" s="416" t="s">
        <v>125</v>
      </c>
      <c r="C24" s="406"/>
      <c r="D24" s="406"/>
      <c r="E24" s="406"/>
      <c r="F24" s="406"/>
      <c r="G24" s="407"/>
      <c r="H24" s="224">
        <v>0</v>
      </c>
      <c r="I24" s="415">
        <f>+'Anexo 2 Bis'!K24+'Anexo 2 Bis'!J24</f>
        <v>0</v>
      </c>
      <c r="J24" s="415"/>
      <c r="K24" s="225">
        <f t="shared" si="1"/>
        <v>0</v>
      </c>
    </row>
    <row r="25" spans="1:11">
      <c r="A25" s="88"/>
      <c r="B25" s="416" t="s">
        <v>126</v>
      </c>
      <c r="C25" s="406"/>
      <c r="D25" s="406"/>
      <c r="E25" s="406"/>
      <c r="F25" s="406"/>
      <c r="G25" s="407"/>
      <c r="H25" s="224">
        <f>+H11+H18+H23+H24</f>
        <v>125302509.25999971</v>
      </c>
      <c r="I25" s="415">
        <f>+I11+I18+I23+I24</f>
        <v>68989303.210000545</v>
      </c>
      <c r="J25" s="415"/>
      <c r="K25" s="225">
        <f>+K11+K18+K23+K24</f>
        <v>194291812.47000027</v>
      </c>
    </row>
    <row r="26" spans="1:11" ht="13.5" thickBot="1">
      <c r="A26" s="88"/>
      <c r="B26" s="417"/>
      <c r="C26" s="418"/>
      <c r="D26" s="418"/>
      <c r="E26" s="418"/>
      <c r="F26" s="418"/>
      <c r="G26" s="419"/>
      <c r="H26" s="226"/>
      <c r="I26" s="409"/>
      <c r="J26" s="409"/>
      <c r="K26" s="227"/>
    </row>
    <row r="27" spans="1:11" ht="48.75" customHeight="1">
      <c r="C27" s="410"/>
      <c r="D27" s="411"/>
      <c r="E27" s="411"/>
      <c r="F27" s="411"/>
      <c r="G27" s="412"/>
    </row>
    <row r="28" spans="1:11">
      <c r="B28" s="413"/>
      <c r="C28" s="413"/>
      <c r="D28" s="413"/>
      <c r="E28" s="413"/>
      <c r="F28" s="228"/>
      <c r="G28" s="413"/>
      <c r="H28" s="429"/>
      <c r="I28" s="82"/>
      <c r="J28" s="414"/>
      <c r="K28" s="414"/>
    </row>
    <row r="29" spans="1:11" ht="11.25" customHeight="1">
      <c r="B29" s="408"/>
      <c r="C29" s="408"/>
      <c r="D29" s="408"/>
      <c r="E29" s="408"/>
      <c r="F29" s="229"/>
      <c r="G29" s="408"/>
      <c r="H29" s="428"/>
      <c r="I29" s="230"/>
      <c r="J29" s="420"/>
      <c r="K29" s="420"/>
    </row>
    <row r="30" spans="1:11" ht="9.75" customHeight="1">
      <c r="B30" s="428"/>
      <c r="C30" s="428"/>
      <c r="D30" s="428"/>
      <c r="E30" s="428"/>
      <c r="F30" s="231"/>
      <c r="G30" s="428"/>
      <c r="H30" s="428"/>
      <c r="I30" s="230"/>
      <c r="J30" s="420"/>
      <c r="K30" s="420"/>
    </row>
  </sheetData>
  <mergeCells count="47">
    <mergeCell ref="J30:K30"/>
    <mergeCell ref="B30:E30"/>
    <mergeCell ref="G28:H28"/>
    <mergeCell ref="G29:H29"/>
    <mergeCell ref="G30:H30"/>
    <mergeCell ref="I16:J16"/>
    <mergeCell ref="I8:J8"/>
    <mergeCell ref="I9:J9"/>
    <mergeCell ref="I10:J10"/>
    <mergeCell ref="B8:G10"/>
    <mergeCell ref="B15:G15"/>
    <mergeCell ref="B16:G16"/>
    <mergeCell ref="I11:J11"/>
    <mergeCell ref="I12:J12"/>
    <mergeCell ref="I13:J13"/>
    <mergeCell ref="I14:J14"/>
    <mergeCell ref="I15:J15"/>
    <mergeCell ref="D5:G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7" type="noConversion"/>
  <printOptions horizontalCentered="1"/>
  <pageMargins left="0.59055118110236227" right="0.78740157480314965" top="0.98425196850393704" bottom="0.98425196850393704"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topLeftCell="A16" workbookViewId="0">
      <selection activeCell="B1" sqref="B1:Q24"/>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7.5"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59" t="s">
        <v>191</v>
      </c>
      <c r="C2" s="460"/>
      <c r="D2" s="460"/>
      <c r="E2" s="460"/>
      <c r="F2" s="460"/>
      <c r="G2" s="460"/>
      <c r="H2" s="460"/>
      <c r="I2" s="460"/>
      <c r="J2" s="460"/>
      <c r="K2" s="460"/>
      <c r="L2" s="460"/>
      <c r="M2" s="460"/>
      <c r="N2" s="461"/>
    </row>
    <row r="3" spans="1:21" ht="15">
      <c r="A3" s="11"/>
      <c r="B3" s="4" t="s">
        <v>152</v>
      </c>
      <c r="C3" s="11"/>
      <c r="D3" s="11"/>
      <c r="E3" s="11"/>
      <c r="F3" s="11"/>
      <c r="G3" s="11"/>
      <c r="H3" s="11"/>
      <c r="I3" s="11"/>
      <c r="J3" s="11"/>
      <c r="K3" s="11"/>
      <c r="L3" s="11"/>
      <c r="M3" s="11"/>
      <c r="N3" s="11"/>
    </row>
    <row r="4" spans="1:21" ht="15">
      <c r="A4" s="11"/>
      <c r="B4" s="4"/>
      <c r="C4" s="11"/>
      <c r="D4" s="11"/>
      <c r="E4" s="11"/>
      <c r="F4" s="11"/>
      <c r="G4" s="11"/>
      <c r="H4" s="11"/>
      <c r="I4" s="11"/>
      <c r="J4" s="11"/>
      <c r="K4" s="11"/>
      <c r="L4" s="11"/>
      <c r="M4" s="11"/>
      <c r="N4" s="11"/>
    </row>
    <row r="5" spans="1:21" ht="15">
      <c r="A5" s="11"/>
      <c r="B5" s="4" t="s">
        <v>151</v>
      </c>
      <c r="C5" s="11"/>
      <c r="D5" s="11"/>
      <c r="E5" s="11"/>
      <c r="F5" s="11"/>
      <c r="G5" s="11"/>
      <c r="H5" s="11"/>
      <c r="I5" s="11"/>
      <c r="J5" s="11"/>
      <c r="K5" s="11"/>
      <c r="L5" s="11"/>
      <c r="M5" s="11"/>
      <c r="N5" s="11"/>
    </row>
    <row r="6" spans="1:21" ht="15.75" thickBot="1">
      <c r="A6" s="11"/>
      <c r="B6" s="4"/>
      <c r="C6" s="4"/>
      <c r="D6" s="11"/>
      <c r="E6" s="11"/>
      <c r="F6" s="11"/>
      <c r="G6" s="11"/>
      <c r="H6" s="11"/>
      <c r="I6" s="11"/>
      <c r="J6" s="11"/>
      <c r="K6" s="11"/>
      <c r="L6" s="11"/>
      <c r="M6" s="11"/>
      <c r="N6" s="11"/>
    </row>
    <row r="7" spans="1:21" ht="15">
      <c r="A7" s="11"/>
      <c r="B7" s="5" t="s">
        <v>172</v>
      </c>
      <c r="C7" s="12"/>
      <c r="D7" s="12"/>
      <c r="E7" s="12"/>
      <c r="F7" s="12"/>
      <c r="G7" s="12"/>
      <c r="H7" s="12"/>
      <c r="I7" s="12"/>
      <c r="J7" s="12"/>
      <c r="K7" s="12"/>
      <c r="L7" s="12"/>
      <c r="M7" s="6" t="s">
        <v>173</v>
      </c>
      <c r="N7" s="7"/>
    </row>
    <row r="8" spans="1:21" ht="15">
      <c r="A8" s="11"/>
      <c r="B8" s="8"/>
      <c r="C8" s="13"/>
      <c r="D8" s="13"/>
      <c r="E8" s="13"/>
      <c r="F8" s="13"/>
      <c r="G8" s="14">
        <v>1</v>
      </c>
      <c r="H8" s="14">
        <v>2</v>
      </c>
      <c r="I8" s="14">
        <v>3</v>
      </c>
      <c r="J8" s="14">
        <v>4</v>
      </c>
      <c r="K8" s="13"/>
      <c r="L8" s="13"/>
      <c r="M8" s="13"/>
      <c r="N8" s="15"/>
    </row>
    <row r="9" spans="1:21" ht="15.75" thickBot="1">
      <c r="A9" s="11"/>
      <c r="B9" s="332" t="s">
        <v>186</v>
      </c>
      <c r="C9" s="16"/>
      <c r="D9" s="16"/>
      <c r="E9" s="9" t="s">
        <v>150</v>
      </c>
      <c r="F9" s="16"/>
      <c r="G9" s="10"/>
      <c r="H9" s="10" t="s">
        <v>60</v>
      </c>
      <c r="I9" s="10"/>
      <c r="J9" s="10"/>
      <c r="K9" s="16"/>
      <c r="L9" s="16"/>
      <c r="M9" s="16"/>
      <c r="N9" s="17"/>
    </row>
    <row r="10" spans="1:21" ht="15.75" customHeight="1" thickBot="1">
      <c r="A10" s="11"/>
      <c r="B10" s="11"/>
      <c r="C10" s="11"/>
      <c r="D10" s="11"/>
      <c r="E10" s="11"/>
      <c r="F10" s="11"/>
      <c r="G10" s="11"/>
      <c r="H10" s="11"/>
      <c r="I10" s="11"/>
      <c r="J10" s="11"/>
      <c r="K10" s="11"/>
      <c r="L10" s="11"/>
      <c r="M10" s="11"/>
      <c r="N10" s="11"/>
    </row>
    <row r="11" spans="1:21" s="22" customFormat="1" ht="15" customHeight="1" thickBot="1">
      <c r="B11" s="473" t="s">
        <v>149</v>
      </c>
      <c r="C11" s="474"/>
      <c r="D11" s="475" t="s">
        <v>148</v>
      </c>
      <c r="E11" s="476"/>
      <c r="F11" s="476"/>
      <c r="G11" s="476"/>
      <c r="H11" s="476"/>
      <c r="I11" s="476"/>
      <c r="J11" s="476"/>
      <c r="K11" s="476"/>
      <c r="L11" s="477"/>
    </row>
    <row r="12" spans="1:21" s="22" customFormat="1" ht="15" customHeight="1">
      <c r="B12" s="475" t="s">
        <v>145</v>
      </c>
      <c r="C12" s="477"/>
      <c r="D12" s="456" t="s">
        <v>144</v>
      </c>
      <c r="E12" s="457"/>
      <c r="F12" s="457"/>
      <c r="G12" s="457"/>
      <c r="H12" s="457"/>
      <c r="I12" s="457"/>
      <c r="J12" s="478"/>
      <c r="K12" s="453" t="s">
        <v>143</v>
      </c>
      <c r="L12" s="453" t="s">
        <v>153</v>
      </c>
    </row>
    <row r="13" spans="1:21" s="22" customFormat="1" ht="30.75" customHeight="1" thickBot="1">
      <c r="B13" s="443"/>
      <c r="C13" s="444"/>
      <c r="D13" s="23" t="s">
        <v>142</v>
      </c>
      <c r="E13" s="24" t="s">
        <v>141</v>
      </c>
      <c r="F13" s="24" t="s">
        <v>140</v>
      </c>
      <c r="G13" s="450" t="s">
        <v>139</v>
      </c>
      <c r="H13" s="451"/>
      <c r="I13" s="451"/>
      <c r="J13" s="452"/>
      <c r="K13" s="449"/>
      <c r="L13" s="449"/>
    </row>
    <row r="14" spans="1:21" s="22" customFormat="1" ht="13.5" thickBot="1">
      <c r="B14" s="430" t="s">
        <v>138</v>
      </c>
      <c r="C14" s="431"/>
      <c r="D14" s="18">
        <v>316</v>
      </c>
      <c r="E14" s="19">
        <v>11</v>
      </c>
      <c r="F14" s="19">
        <v>13</v>
      </c>
      <c r="G14" s="432">
        <f>+D14+E14-F14</f>
        <v>314</v>
      </c>
      <c r="H14" s="433"/>
      <c r="I14" s="433"/>
      <c r="J14" s="434"/>
      <c r="K14" s="20">
        <v>1572595659.54</v>
      </c>
      <c r="L14" s="21">
        <v>2630051655.2299995</v>
      </c>
    </row>
    <row r="15" spans="1:21" ht="15.75" thickBot="1">
      <c r="B15" s="11"/>
      <c r="C15" s="11"/>
      <c r="D15" s="11"/>
      <c r="E15" s="11"/>
      <c r="F15" s="11"/>
      <c r="G15" s="11"/>
      <c r="H15" s="11"/>
      <c r="I15" s="11"/>
      <c r="J15" s="11"/>
      <c r="K15" s="11"/>
      <c r="L15" s="11"/>
      <c r="M15" s="11"/>
      <c r="N15" s="11"/>
      <c r="O15" s="11"/>
      <c r="P15" s="11"/>
      <c r="Q15" s="11"/>
      <c r="R15" s="11"/>
      <c r="S15" s="11"/>
      <c r="T15" s="11"/>
      <c r="U15" s="11"/>
    </row>
    <row r="16" spans="1:21" ht="15">
      <c r="B16" s="454" t="s">
        <v>149</v>
      </c>
      <c r="C16" s="455"/>
      <c r="D16" s="456" t="s">
        <v>147</v>
      </c>
      <c r="E16" s="457"/>
      <c r="F16" s="457"/>
      <c r="G16" s="457"/>
      <c r="H16" s="457"/>
      <c r="I16" s="457"/>
      <c r="J16" s="457"/>
      <c r="K16" s="457"/>
      <c r="L16" s="458"/>
      <c r="M16" s="11"/>
      <c r="N16" s="11"/>
      <c r="O16" s="11"/>
      <c r="P16" s="11"/>
      <c r="Q16" s="11"/>
      <c r="R16" s="11"/>
      <c r="S16" s="11"/>
      <c r="T16" s="11"/>
      <c r="U16" s="11"/>
    </row>
    <row r="17" spans="2:21" ht="15">
      <c r="B17" s="441" t="s">
        <v>145</v>
      </c>
      <c r="C17" s="442"/>
      <c r="D17" s="445" t="s">
        <v>144</v>
      </c>
      <c r="E17" s="446"/>
      <c r="F17" s="446"/>
      <c r="G17" s="446"/>
      <c r="H17" s="446"/>
      <c r="I17" s="446"/>
      <c r="J17" s="447"/>
      <c r="K17" s="448" t="s">
        <v>143</v>
      </c>
      <c r="L17" s="448" t="s">
        <v>153</v>
      </c>
      <c r="M17" s="11"/>
      <c r="N17" s="11"/>
      <c r="O17" s="11"/>
      <c r="P17" s="11"/>
      <c r="Q17" s="11"/>
      <c r="R17" s="11"/>
      <c r="S17" s="11"/>
      <c r="T17" s="11"/>
      <c r="U17" s="11"/>
    </row>
    <row r="18" spans="2:21" ht="15.75" thickBot="1">
      <c r="B18" s="443"/>
      <c r="C18" s="444"/>
      <c r="D18" s="23" t="s">
        <v>142</v>
      </c>
      <c r="E18" s="24" t="s">
        <v>141</v>
      </c>
      <c r="F18" s="24" t="s">
        <v>140</v>
      </c>
      <c r="G18" s="450" t="s">
        <v>139</v>
      </c>
      <c r="H18" s="451"/>
      <c r="I18" s="451"/>
      <c r="J18" s="452"/>
      <c r="K18" s="449"/>
      <c r="L18" s="449"/>
    </row>
    <row r="19" spans="2:21" ht="13.5" thickBot="1">
      <c r="B19" s="430" t="s">
        <v>138</v>
      </c>
      <c r="C19" s="431"/>
      <c r="D19" s="18">
        <v>113</v>
      </c>
      <c r="E19" s="19">
        <v>2</v>
      </c>
      <c r="F19" s="19">
        <v>6</v>
      </c>
      <c r="G19" s="432">
        <f>+D19+E19-F19</f>
        <v>109</v>
      </c>
      <c r="H19" s="433"/>
      <c r="I19" s="433"/>
      <c r="J19" s="434"/>
      <c r="K19" s="20">
        <v>536840947.65999979</v>
      </c>
      <c r="L19" s="21">
        <v>897017288.19999981</v>
      </c>
    </row>
    <row r="20" spans="2:21" ht="13.5" thickBot="1"/>
    <row r="21" spans="2:21" ht="15.75" thickBot="1">
      <c r="B21" s="464" t="s">
        <v>149</v>
      </c>
      <c r="C21" s="465"/>
      <c r="D21" s="464" t="s">
        <v>146</v>
      </c>
      <c r="E21" s="466"/>
      <c r="F21" s="466"/>
      <c r="G21" s="466"/>
      <c r="H21" s="466"/>
      <c r="I21" s="466"/>
      <c r="J21" s="466"/>
      <c r="K21" s="466"/>
      <c r="L21" s="466"/>
      <c r="M21" s="466"/>
      <c r="N21" s="466"/>
      <c r="O21" s="466"/>
      <c r="P21" s="466"/>
      <c r="Q21" s="467"/>
    </row>
    <row r="22" spans="2:21" ht="15">
      <c r="B22" s="454" t="s">
        <v>145</v>
      </c>
      <c r="C22" s="455"/>
      <c r="D22" s="454" t="s">
        <v>144</v>
      </c>
      <c r="E22" s="469"/>
      <c r="F22" s="469"/>
      <c r="G22" s="469"/>
      <c r="H22" s="469"/>
      <c r="I22" s="469"/>
      <c r="J22" s="469"/>
      <c r="K22" s="469" t="s">
        <v>154</v>
      </c>
      <c r="L22" s="469" t="s">
        <v>143</v>
      </c>
      <c r="M22" s="469" t="s">
        <v>155</v>
      </c>
      <c r="N22" s="469"/>
      <c r="O22" s="469"/>
      <c r="P22" s="469" t="s">
        <v>153</v>
      </c>
      <c r="Q22" s="471"/>
    </row>
    <row r="23" spans="2:21" ht="15.75" thickBot="1">
      <c r="B23" s="468"/>
      <c r="C23" s="450"/>
      <c r="D23" s="23" t="s">
        <v>142</v>
      </c>
      <c r="E23" s="25" t="s">
        <v>141</v>
      </c>
      <c r="F23" s="25" t="s">
        <v>140</v>
      </c>
      <c r="G23" s="470" t="s">
        <v>139</v>
      </c>
      <c r="H23" s="470"/>
      <c r="I23" s="470"/>
      <c r="J23" s="470"/>
      <c r="K23" s="470"/>
      <c r="L23" s="470"/>
      <c r="M23" s="470"/>
      <c r="N23" s="470"/>
      <c r="O23" s="470"/>
      <c r="P23" s="470"/>
      <c r="Q23" s="472"/>
    </row>
    <row r="24" spans="2:21" ht="13.5" thickBot="1">
      <c r="B24" s="435" t="s">
        <v>138</v>
      </c>
      <c r="C24" s="436"/>
      <c r="D24" s="18">
        <v>429</v>
      </c>
      <c r="E24" s="26">
        <v>13</v>
      </c>
      <c r="F24" s="26">
        <v>19</v>
      </c>
      <c r="G24" s="437">
        <f>+D24+E24-F24</f>
        <v>423</v>
      </c>
      <c r="H24" s="437"/>
      <c r="I24" s="437"/>
      <c r="J24" s="437"/>
      <c r="K24" s="27">
        <v>874577.33</v>
      </c>
      <c r="L24" s="27">
        <f>+K14+K19</f>
        <v>2109436607.1999998</v>
      </c>
      <c r="M24" s="438">
        <f>+K24</f>
        <v>874577.33</v>
      </c>
      <c r="N24" s="439"/>
      <c r="O24" s="440"/>
      <c r="P24" s="462">
        <v>3527068943.4299994</v>
      </c>
      <c r="Q24" s="463"/>
    </row>
    <row r="25" spans="2:21">
      <c r="J25" s="327"/>
    </row>
  </sheetData>
  <mergeCells count="32">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 ref="L12:L13"/>
    <mergeCell ref="G13:J13"/>
    <mergeCell ref="B16:C16"/>
    <mergeCell ref="D16:L16"/>
    <mergeCell ref="B14:C14"/>
    <mergeCell ref="G14:J14"/>
    <mergeCell ref="B17:C18"/>
    <mergeCell ref="D17:J17"/>
    <mergeCell ref="K17:K18"/>
    <mergeCell ref="L17:L18"/>
    <mergeCell ref="G18:J18"/>
    <mergeCell ref="B19:C19"/>
    <mergeCell ref="G19:J19"/>
    <mergeCell ref="B24:C24"/>
    <mergeCell ref="G24:J24"/>
    <mergeCell ref="M24:O24"/>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B13:M26"/>
  <sheetViews>
    <sheetView topLeftCell="A12" workbookViewId="0">
      <selection activeCell="M16" sqref="M16:M17"/>
    </sheetView>
  </sheetViews>
  <sheetFormatPr baseColWidth="10" defaultRowHeight="12.75"/>
  <cols>
    <col min="1" max="1" width="11" style="1"/>
    <col min="2" max="2" width="20.875" style="1" bestFit="1" customWidth="1"/>
    <col min="3" max="3" width="0.5" style="1" customWidth="1"/>
    <col min="4" max="4" width="12.125" style="1" customWidth="1"/>
    <col min="5" max="5" width="3.125" style="1" customWidth="1"/>
    <col min="6" max="7" width="3.25" style="1" customWidth="1"/>
    <col min="8" max="8" width="3.125" style="1" customWidth="1"/>
    <col min="9" max="10" width="11" style="1"/>
    <col min="11" max="11" width="24.5" style="1" customWidth="1"/>
    <col min="12" max="16384" width="11" style="1"/>
  </cols>
  <sheetData>
    <row r="13" spans="2:13" ht="13.5" thickBot="1"/>
    <row r="14" spans="2:13">
      <c r="B14" s="482" t="s">
        <v>0</v>
      </c>
      <c r="C14" s="483"/>
      <c r="D14" s="483"/>
      <c r="E14" s="483"/>
      <c r="F14" s="483"/>
      <c r="G14" s="483"/>
      <c r="H14" s="483"/>
      <c r="I14" s="483"/>
      <c r="J14" s="483"/>
      <c r="K14" s="484"/>
    </row>
    <row r="15" spans="2:13" ht="15">
      <c r="B15" s="232"/>
      <c r="C15" s="233"/>
      <c r="D15" s="234"/>
      <c r="E15" s="234"/>
      <c r="F15" s="234"/>
      <c r="G15" s="234"/>
      <c r="H15" s="233"/>
      <c r="I15" s="234"/>
      <c r="J15" s="234"/>
      <c r="K15" s="235"/>
    </row>
    <row r="16" spans="2:13" ht="15.75">
      <c r="B16" s="236" t="s">
        <v>160</v>
      </c>
      <c r="C16" s="233"/>
      <c r="D16" s="237" t="s">
        <v>161</v>
      </c>
      <c r="E16" s="237"/>
      <c r="F16" s="237"/>
      <c r="G16" s="237"/>
      <c r="H16" s="238"/>
      <c r="I16" s="238"/>
      <c r="J16" s="238"/>
      <c r="K16" s="235"/>
      <c r="M16" s="322"/>
    </row>
    <row r="17" spans="2:11" ht="16.5" thickBot="1">
      <c r="B17" s="239"/>
      <c r="C17" s="240"/>
      <c r="D17" s="241"/>
      <c r="E17" s="241"/>
      <c r="F17" s="241"/>
      <c r="G17" s="241"/>
      <c r="H17" s="242"/>
      <c r="I17" s="242"/>
      <c r="J17" s="242"/>
      <c r="K17" s="243"/>
    </row>
    <row r="18" spans="2:11" ht="15.75">
      <c r="B18" s="244" t="s">
        <v>162</v>
      </c>
      <c r="C18" s="245"/>
      <c r="D18" s="246"/>
      <c r="E18" s="247" t="s">
        <v>163</v>
      </c>
      <c r="F18" s="247"/>
      <c r="G18" s="247"/>
      <c r="H18" s="248"/>
      <c r="I18" s="248"/>
      <c r="J18" s="248"/>
      <c r="K18" s="249"/>
    </row>
    <row r="19" spans="2:11" ht="15.75" thickBot="1">
      <c r="B19" s="250"/>
      <c r="C19" s="251"/>
      <c r="D19" s="251"/>
      <c r="E19" s="251"/>
      <c r="F19" s="251"/>
      <c r="G19" s="251"/>
      <c r="H19" s="251"/>
      <c r="I19" s="233"/>
      <c r="J19" s="234"/>
      <c r="K19" s="252"/>
    </row>
    <row r="20" spans="2:11" ht="15.75" thickBot="1">
      <c r="B20" s="250" t="s">
        <v>187</v>
      </c>
      <c r="C20" s="251"/>
      <c r="D20" s="251" t="s">
        <v>164</v>
      </c>
      <c r="E20" s="328"/>
      <c r="F20" s="328" t="s">
        <v>60</v>
      </c>
      <c r="G20" s="253"/>
      <c r="H20" s="328"/>
      <c r="I20" s="233"/>
      <c r="J20" s="234"/>
      <c r="K20" s="252" t="s">
        <v>165</v>
      </c>
    </row>
    <row r="21" spans="2:11" ht="13.5" thickBot="1">
      <c r="B21" s="254"/>
      <c r="C21" s="255"/>
      <c r="D21" s="255"/>
      <c r="E21" s="255"/>
      <c r="F21" s="255"/>
      <c r="G21" s="255"/>
      <c r="H21" s="255"/>
      <c r="I21" s="255"/>
      <c r="J21" s="255"/>
      <c r="K21" s="243"/>
    </row>
    <row r="22" spans="2:11" s="259" customFormat="1" ht="15">
      <c r="B22" s="256" t="s">
        <v>166</v>
      </c>
      <c r="C22" s="257"/>
      <c r="D22" s="257" t="s">
        <v>167</v>
      </c>
      <c r="E22" s="485" t="s">
        <v>141</v>
      </c>
      <c r="F22" s="486"/>
      <c r="G22" s="486"/>
      <c r="H22" s="487"/>
      <c r="I22" s="257" t="s">
        <v>140</v>
      </c>
      <c r="J22" s="257" t="s">
        <v>168</v>
      </c>
      <c r="K22" s="258" t="s">
        <v>169</v>
      </c>
    </row>
    <row r="23" spans="2:11">
      <c r="B23" s="260"/>
      <c r="C23" s="261"/>
      <c r="D23" s="261"/>
      <c r="E23" s="488"/>
      <c r="F23" s="489"/>
      <c r="G23" s="489"/>
      <c r="H23" s="490"/>
      <c r="I23" s="261"/>
      <c r="J23" s="261"/>
      <c r="K23" s="262"/>
    </row>
    <row r="24" spans="2:11">
      <c r="B24" s="260" t="s">
        <v>170</v>
      </c>
      <c r="C24" s="261"/>
      <c r="D24" s="339">
        <v>91</v>
      </c>
      <c r="E24" s="488">
        <v>25</v>
      </c>
      <c r="F24" s="489"/>
      <c r="G24" s="489"/>
      <c r="H24" s="490"/>
      <c r="I24" s="339">
        <v>24</v>
      </c>
      <c r="J24" s="339">
        <f>D24+E24-I24</f>
        <v>92</v>
      </c>
      <c r="K24" s="263">
        <v>47249839.460000001</v>
      </c>
    </row>
    <row r="25" spans="2:11">
      <c r="B25" s="260"/>
      <c r="C25" s="261"/>
      <c r="D25" s="261"/>
      <c r="E25" s="488"/>
      <c r="F25" s="489"/>
      <c r="G25" s="489"/>
      <c r="H25" s="490"/>
      <c r="I25" s="261"/>
      <c r="J25" s="261"/>
      <c r="K25" s="263"/>
    </row>
    <row r="26" spans="2:11" s="259" customFormat="1" ht="15.75" thickBot="1">
      <c r="B26" s="264" t="s">
        <v>171</v>
      </c>
      <c r="C26" s="265"/>
      <c r="D26" s="340">
        <f>SUM(D24:D25)</f>
        <v>91</v>
      </c>
      <c r="E26" s="479">
        <f>+SUM(E23:H25)</f>
        <v>25</v>
      </c>
      <c r="F26" s="480"/>
      <c r="G26" s="480"/>
      <c r="H26" s="481"/>
      <c r="I26" s="340">
        <f t="shared" ref="I26:K26" si="0">SUM(I24:I25)</f>
        <v>24</v>
      </c>
      <c r="J26" s="340">
        <f t="shared" si="0"/>
        <v>92</v>
      </c>
      <c r="K26" s="266">
        <f t="shared" si="0"/>
        <v>47249839.460000001</v>
      </c>
    </row>
  </sheetData>
  <mergeCells count="6">
    <mergeCell ref="E26:H26"/>
    <mergeCell ref="B14:K14"/>
    <mergeCell ref="E22:H22"/>
    <mergeCell ref="E23:H23"/>
    <mergeCell ref="E24:H24"/>
    <mergeCell ref="E25:H25"/>
  </mergeCells>
  <pageMargins left="0.31496062992125984" right="0.11811023622047245" top="0.74803149606299213" bottom="0.74803149606299213" header="0.31496062992125984" footer="0.31496062992125984"/>
  <pageSetup paperSize="9" scale="64" orientation="portrait"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topLeftCell="A7" workbookViewId="0">
      <selection activeCell="B1" sqref="B1:K17"/>
    </sheetView>
  </sheetViews>
  <sheetFormatPr baseColWidth="10" defaultRowHeight="12.75"/>
  <cols>
    <col min="1" max="1" width="5.25" style="1" customWidth="1"/>
    <col min="2" max="4" width="9.875" style="1" customWidth="1"/>
    <col min="5" max="5" width="11.875" style="1" customWidth="1"/>
    <col min="6" max="6" width="11.625" style="1" customWidth="1"/>
    <col min="7" max="7" width="11.375" style="1" customWidth="1"/>
    <col min="8" max="10" width="3.25" style="1" customWidth="1"/>
    <col min="11" max="12" width="3.125" style="1" customWidth="1"/>
    <col min="13" max="16384" width="11" style="1"/>
  </cols>
  <sheetData>
    <row r="1" spans="2:13" ht="80.25" customHeight="1">
      <c r="B1" s="267"/>
      <c r="C1" s="268"/>
      <c r="D1" s="268"/>
      <c r="E1" s="268"/>
      <c r="F1" s="268"/>
      <c r="G1" s="268"/>
      <c r="H1" s="268"/>
      <c r="I1" s="268"/>
      <c r="J1" s="268"/>
      <c r="K1" s="249"/>
    </row>
    <row r="2" spans="2:13">
      <c r="B2" s="232"/>
      <c r="C2" s="234"/>
      <c r="D2" s="234"/>
      <c r="E2" s="234"/>
      <c r="F2" s="234"/>
      <c r="G2" s="234"/>
      <c r="H2" s="234"/>
      <c r="I2" s="234"/>
      <c r="J2" s="234"/>
      <c r="K2" s="235"/>
    </row>
    <row r="3" spans="2:13">
      <c r="B3" s="232"/>
      <c r="C3" s="269"/>
      <c r="D3" s="269" t="s">
        <v>134</v>
      </c>
      <c r="E3" s="269"/>
      <c r="F3" s="269"/>
      <c r="G3" s="234"/>
      <c r="H3" s="234"/>
      <c r="I3" s="234"/>
      <c r="J3" s="234"/>
      <c r="K3" s="235"/>
    </row>
    <row r="4" spans="2:13">
      <c r="B4" s="232"/>
      <c r="C4" s="269"/>
      <c r="D4" s="269"/>
      <c r="E4" s="269"/>
      <c r="F4" s="269"/>
      <c r="G4" s="234"/>
      <c r="H4" s="234"/>
      <c r="I4" s="234"/>
      <c r="J4" s="234"/>
      <c r="K4" s="235"/>
    </row>
    <row r="5" spans="2:13">
      <c r="B5" s="232"/>
      <c r="C5" s="269"/>
      <c r="D5" s="269" t="s">
        <v>136</v>
      </c>
      <c r="E5" s="269"/>
      <c r="F5" s="269"/>
      <c r="G5" s="234"/>
      <c r="H5" s="234"/>
      <c r="I5" s="234"/>
      <c r="J5" s="234"/>
      <c r="K5" s="235"/>
    </row>
    <row r="6" spans="2:13">
      <c r="B6" s="232"/>
      <c r="C6" s="234"/>
      <c r="D6" s="234"/>
      <c r="E6" s="234"/>
      <c r="F6" s="234"/>
      <c r="G6" s="234"/>
      <c r="H6" s="234"/>
      <c r="I6" s="234"/>
      <c r="J6" s="234"/>
      <c r="K6" s="235"/>
    </row>
    <row r="7" spans="2:13">
      <c r="B7" s="232"/>
      <c r="C7" s="234"/>
      <c r="D7" s="234"/>
      <c r="E7" s="234"/>
      <c r="F7" s="234"/>
      <c r="G7" s="234"/>
      <c r="H7" s="234"/>
      <c r="I7" s="234"/>
      <c r="J7" s="234"/>
      <c r="K7" s="235"/>
    </row>
    <row r="8" spans="2:13" s="273" customFormat="1">
      <c r="B8" s="270" t="s">
        <v>133</v>
      </c>
      <c r="C8" s="271"/>
      <c r="D8" s="271"/>
      <c r="E8" s="271"/>
      <c r="F8" s="271"/>
      <c r="G8" s="271"/>
      <c r="H8" s="271"/>
      <c r="I8" s="271"/>
      <c r="J8" s="271"/>
      <c r="K8" s="272"/>
    </row>
    <row r="9" spans="2:13" s="273" customFormat="1">
      <c r="B9" s="270"/>
      <c r="C9" s="271"/>
      <c r="D9" s="271"/>
      <c r="E9" s="271"/>
      <c r="F9" s="271"/>
      <c r="G9" s="271"/>
      <c r="H9" s="271"/>
      <c r="I9" s="271"/>
      <c r="J9" s="271"/>
      <c r="K9" s="272"/>
    </row>
    <row r="10" spans="2:13" s="273" customFormat="1">
      <c r="B10" s="274" t="s">
        <v>29</v>
      </c>
      <c r="C10" s="172"/>
      <c r="D10" s="172" t="s">
        <v>129</v>
      </c>
      <c r="E10" s="271"/>
      <c r="F10" s="271"/>
      <c r="G10" s="271"/>
      <c r="H10" s="271"/>
      <c r="I10" s="271"/>
      <c r="J10" s="271"/>
      <c r="K10" s="272"/>
    </row>
    <row r="11" spans="2:13" s="273" customFormat="1">
      <c r="B11" s="270"/>
      <c r="C11" s="271"/>
      <c r="D11" s="271"/>
      <c r="E11" s="271"/>
      <c r="F11" s="271"/>
      <c r="G11" s="271"/>
      <c r="H11" s="275">
        <v>1</v>
      </c>
      <c r="I11" s="275">
        <v>2</v>
      </c>
      <c r="J11" s="275">
        <v>3</v>
      </c>
      <c r="K11" s="276">
        <v>4</v>
      </c>
    </row>
    <row r="12" spans="2:13" s="273" customFormat="1">
      <c r="B12" s="270" t="s">
        <v>174</v>
      </c>
      <c r="C12" s="271">
        <v>2024</v>
      </c>
      <c r="D12" s="271"/>
      <c r="E12" s="271"/>
      <c r="F12" s="271"/>
      <c r="G12" s="271" t="s">
        <v>31</v>
      </c>
      <c r="H12" s="277"/>
      <c r="I12" s="277" t="s">
        <v>60</v>
      </c>
      <c r="J12" s="277"/>
      <c r="K12" s="278"/>
    </row>
    <row r="13" spans="2:13" s="273" customFormat="1" ht="13.5" thickBot="1">
      <c r="B13" s="270"/>
      <c r="C13" s="271"/>
      <c r="D13" s="271"/>
      <c r="E13" s="271"/>
      <c r="F13" s="271"/>
      <c r="G13" s="271"/>
      <c r="H13" s="271"/>
      <c r="I13" s="271"/>
      <c r="J13" s="271"/>
      <c r="K13" s="272"/>
    </row>
    <row r="14" spans="2:13" s="273" customFormat="1" ht="15.75" customHeight="1">
      <c r="B14" s="494" t="s">
        <v>180</v>
      </c>
      <c r="C14" s="495"/>
      <c r="D14" s="495"/>
      <c r="E14" s="495"/>
      <c r="F14" s="495"/>
      <c r="G14" s="495"/>
      <c r="H14" s="495"/>
      <c r="I14" s="495"/>
      <c r="J14" s="495"/>
      <c r="K14" s="496"/>
    </row>
    <row r="15" spans="2:13" s="273" customFormat="1" ht="52.5" customHeight="1">
      <c r="B15" s="491" t="s">
        <v>193</v>
      </c>
      <c r="C15" s="492"/>
      <c r="D15" s="492"/>
      <c r="E15" s="492"/>
      <c r="F15" s="492"/>
      <c r="G15" s="492"/>
      <c r="H15" s="492"/>
      <c r="I15" s="492"/>
      <c r="J15" s="492"/>
      <c r="K15" s="493"/>
      <c r="L15" s="331"/>
      <c r="M15" s="271"/>
    </row>
    <row r="16" spans="2:13" s="273" customFormat="1" ht="53.25" customHeight="1">
      <c r="B16" s="491" t="s">
        <v>192</v>
      </c>
      <c r="C16" s="492"/>
      <c r="D16" s="492"/>
      <c r="E16" s="492"/>
      <c r="F16" s="492"/>
      <c r="G16" s="492"/>
      <c r="H16" s="492"/>
      <c r="I16" s="492"/>
      <c r="J16" s="492"/>
      <c r="K16" s="493"/>
      <c r="L16" s="271"/>
      <c r="M16" s="271"/>
    </row>
    <row r="17" spans="2:13" s="273" customFormat="1" ht="52.5" customHeight="1" thickBot="1">
      <c r="B17" s="497"/>
      <c r="C17" s="498"/>
      <c r="D17" s="498"/>
      <c r="E17" s="498"/>
      <c r="F17" s="498"/>
      <c r="G17" s="498"/>
      <c r="H17" s="498"/>
      <c r="I17" s="498"/>
      <c r="J17" s="498"/>
      <c r="K17" s="499"/>
      <c r="L17" s="271"/>
      <c r="M17" s="271"/>
    </row>
    <row r="18" spans="2:13" s="273" customFormat="1">
      <c r="B18" s="279"/>
      <c r="C18" s="279"/>
      <c r="D18" s="279"/>
      <c r="E18" s="279"/>
      <c r="F18" s="279"/>
      <c r="G18" s="279"/>
      <c r="H18" s="279"/>
      <c r="I18" s="279"/>
      <c r="J18" s="279"/>
      <c r="K18" s="279"/>
    </row>
    <row r="19" spans="2:13" s="273" customFormat="1">
      <c r="B19" s="279"/>
      <c r="C19" s="279"/>
      <c r="D19" s="279"/>
      <c r="E19" s="279"/>
      <c r="F19" s="279"/>
      <c r="G19" s="279"/>
      <c r="H19" s="279"/>
      <c r="I19" s="279"/>
      <c r="J19" s="279"/>
      <c r="K19" s="279"/>
    </row>
    <row r="20" spans="2:13" s="273" customFormat="1">
      <c r="B20" s="279"/>
      <c r="C20" s="279"/>
      <c r="D20" s="279"/>
      <c r="E20" s="279"/>
      <c r="F20" s="279"/>
      <c r="G20" s="279"/>
      <c r="H20" s="279"/>
      <c r="I20" s="279"/>
      <c r="J20" s="279"/>
      <c r="K20" s="279"/>
    </row>
    <row r="21" spans="2:13" s="273" customFormat="1">
      <c r="B21" s="279"/>
      <c r="C21" s="279"/>
      <c r="D21" s="279"/>
      <c r="E21" s="279"/>
      <c r="F21" s="279"/>
      <c r="G21" s="279"/>
      <c r="H21" s="279"/>
      <c r="I21" s="279"/>
      <c r="J21" s="279"/>
      <c r="K21" s="279"/>
    </row>
    <row r="22" spans="2:13" s="273" customFormat="1">
      <c r="B22" s="279"/>
      <c r="C22" s="279"/>
      <c r="D22" s="279"/>
      <c r="E22" s="279"/>
      <c r="F22" s="279"/>
      <c r="G22" s="279"/>
      <c r="H22" s="279"/>
      <c r="I22" s="279"/>
      <c r="J22" s="279"/>
      <c r="K22" s="279"/>
    </row>
    <row r="23" spans="2:13" s="273" customFormat="1">
      <c r="B23" s="279"/>
      <c r="C23" s="279"/>
      <c r="D23" s="279"/>
      <c r="E23" s="279"/>
      <c r="F23" s="279"/>
      <c r="G23" s="279"/>
      <c r="H23" s="279"/>
      <c r="I23" s="279"/>
      <c r="J23" s="279"/>
      <c r="K23" s="279"/>
    </row>
    <row r="24" spans="2:13" s="273" customFormat="1">
      <c r="B24" s="271"/>
      <c r="C24" s="271"/>
      <c r="D24" s="271"/>
      <c r="E24" s="271"/>
      <c r="F24" s="271"/>
      <c r="G24" s="271"/>
      <c r="H24" s="271"/>
      <c r="I24" s="271"/>
      <c r="J24" s="271"/>
      <c r="K24" s="271"/>
    </row>
    <row r="25" spans="2:13" s="273" customFormat="1">
      <c r="B25" s="271"/>
      <c r="C25" s="271"/>
      <c r="D25" s="271"/>
      <c r="E25" s="271"/>
      <c r="F25" s="271"/>
      <c r="G25" s="271"/>
      <c r="H25" s="271"/>
      <c r="I25" s="271"/>
      <c r="J25" s="271"/>
      <c r="K25" s="271"/>
    </row>
    <row r="26" spans="2:13" s="273" customFormat="1">
      <c r="B26" s="271"/>
      <c r="C26" s="271"/>
      <c r="D26" s="271"/>
      <c r="E26" s="271"/>
      <c r="F26" s="271"/>
      <c r="G26" s="271"/>
      <c r="H26" s="271"/>
      <c r="I26" s="271"/>
      <c r="J26" s="271"/>
      <c r="K26" s="271"/>
    </row>
    <row r="27" spans="2:13" s="273" customFormat="1">
      <c r="B27" s="271"/>
      <c r="C27" s="271"/>
      <c r="D27" s="271"/>
      <c r="E27" s="271"/>
      <c r="F27" s="271"/>
      <c r="G27" s="271"/>
      <c r="H27" s="271"/>
      <c r="I27" s="271"/>
      <c r="J27" s="271"/>
      <c r="K27" s="271"/>
    </row>
    <row r="28" spans="2:13" s="273" customFormat="1">
      <c r="B28" s="271"/>
      <c r="C28" s="271"/>
      <c r="D28" s="271"/>
      <c r="E28" s="271"/>
      <c r="F28" s="271"/>
      <c r="G28" s="271"/>
      <c r="H28" s="271"/>
      <c r="I28" s="271"/>
      <c r="J28" s="271"/>
      <c r="K28" s="271"/>
    </row>
    <row r="29" spans="2:13" s="273" customFormat="1">
      <c r="B29" s="271"/>
      <c r="C29" s="271"/>
      <c r="D29" s="271"/>
      <c r="E29" s="271"/>
      <c r="F29" s="271"/>
      <c r="G29" s="271"/>
      <c r="H29" s="271"/>
      <c r="I29" s="271"/>
      <c r="J29" s="271"/>
      <c r="K29" s="271"/>
    </row>
    <row r="30" spans="2:13" s="273" customFormat="1">
      <c r="B30" s="271"/>
      <c r="C30" s="271"/>
      <c r="D30" s="271"/>
      <c r="E30" s="271"/>
      <c r="F30" s="271"/>
      <c r="G30" s="271"/>
      <c r="H30" s="271"/>
      <c r="I30" s="271"/>
      <c r="J30" s="271"/>
      <c r="K30" s="271"/>
    </row>
    <row r="31" spans="2:13" s="273" customFormat="1">
      <c r="B31" s="271"/>
      <c r="C31" s="271"/>
      <c r="D31" s="271"/>
      <c r="E31" s="271"/>
      <c r="F31" s="271"/>
      <c r="G31" s="271"/>
      <c r="H31" s="271"/>
      <c r="I31" s="271"/>
      <c r="J31" s="271"/>
      <c r="K31" s="271"/>
    </row>
    <row r="32" spans="2:13" s="273" customFormat="1">
      <c r="B32" s="271"/>
      <c r="C32" s="271"/>
      <c r="D32" s="271"/>
      <c r="E32" s="271"/>
      <c r="F32" s="271"/>
      <c r="G32" s="271"/>
      <c r="H32" s="271"/>
      <c r="I32" s="271"/>
      <c r="J32" s="271"/>
      <c r="K32" s="271"/>
    </row>
    <row r="33" spans="2:11">
      <c r="B33" s="234"/>
      <c r="C33" s="234"/>
      <c r="D33" s="234"/>
      <c r="E33" s="234"/>
      <c r="F33" s="234"/>
      <c r="G33" s="234"/>
      <c r="H33" s="234"/>
      <c r="I33" s="234"/>
      <c r="J33" s="234"/>
      <c r="K33" s="234"/>
    </row>
    <row r="34" spans="2:11">
      <c r="B34" s="234"/>
      <c r="C34" s="234"/>
      <c r="D34" s="234"/>
      <c r="E34" s="234"/>
      <c r="F34" s="234"/>
      <c r="G34" s="234"/>
      <c r="H34" s="234"/>
      <c r="I34" s="234"/>
      <c r="J34" s="234"/>
      <c r="K34" s="234"/>
    </row>
    <row r="35" spans="2:11">
      <c r="B35" s="234"/>
      <c r="C35" s="234"/>
      <c r="D35" s="234"/>
      <c r="E35" s="234"/>
      <c r="F35" s="234"/>
      <c r="G35" s="234"/>
      <c r="H35" s="234"/>
      <c r="I35" s="234"/>
      <c r="J35" s="234"/>
      <c r="K35" s="234"/>
    </row>
    <row r="36" spans="2:11">
      <c r="B36" s="234"/>
      <c r="C36" s="234"/>
      <c r="D36" s="234"/>
      <c r="E36" s="234"/>
      <c r="F36" s="234"/>
      <c r="G36" s="234"/>
      <c r="H36" s="234"/>
      <c r="I36" s="234"/>
      <c r="J36" s="234"/>
      <c r="K36" s="234"/>
    </row>
    <row r="37" spans="2:11">
      <c r="B37" s="234"/>
      <c r="C37" s="234"/>
      <c r="D37" s="234"/>
      <c r="E37" s="234"/>
      <c r="F37" s="234"/>
      <c r="G37" s="234"/>
      <c r="H37" s="234"/>
      <c r="I37" s="234"/>
      <c r="J37" s="234"/>
      <c r="K37" s="234"/>
    </row>
    <row r="38" spans="2:11">
      <c r="B38" s="234"/>
      <c r="C38" s="234"/>
      <c r="D38" s="234"/>
      <c r="E38" s="234"/>
      <c r="F38" s="234"/>
      <c r="G38" s="234"/>
      <c r="H38" s="234"/>
      <c r="I38" s="234"/>
      <c r="J38" s="234"/>
      <c r="K38" s="234"/>
    </row>
    <row r="39" spans="2:11">
      <c r="B39" s="234"/>
      <c r="C39" s="234"/>
      <c r="D39" s="234"/>
      <c r="E39" s="234"/>
      <c r="F39" s="234"/>
      <c r="G39" s="234"/>
      <c r="H39" s="234"/>
      <c r="I39" s="234"/>
      <c r="J39" s="234"/>
      <c r="K39" s="234"/>
    </row>
    <row r="40" spans="2:11">
      <c r="B40" s="234"/>
      <c r="C40" s="234"/>
      <c r="D40" s="234"/>
      <c r="E40" s="234"/>
      <c r="F40" s="234"/>
      <c r="G40" s="234"/>
      <c r="H40" s="234"/>
      <c r="I40" s="234"/>
      <c r="J40" s="234"/>
      <c r="K40" s="234"/>
    </row>
  </sheetData>
  <mergeCells count="4">
    <mergeCell ref="B15:K15"/>
    <mergeCell ref="B16:K16"/>
    <mergeCell ref="B14:K14"/>
    <mergeCell ref="B17:K17"/>
  </mergeCells>
  <phoneticPr fontId="7"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2024-08-21T13:31:19Z</cp:lastPrinted>
  <dcterms:created xsi:type="dcterms:W3CDTF">2005-10-29T15:03:20Z</dcterms:created>
  <dcterms:modified xsi:type="dcterms:W3CDTF">2024-08-29T14:30:46Z</dcterms:modified>
</cp:coreProperties>
</file>